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228" windowWidth="21072" windowHeight="9852" tabRatio="808"/>
  </bookViews>
  <sheets>
    <sheet name="Resume" sheetId="22" r:id="rId1"/>
    <sheet name="Scan" sheetId="1" r:id="rId2"/>
    <sheet name="Insert Bushing" sheetId="2" r:id="rId3"/>
    <sheet name="Obtain-Insert MF" sheetId="11" r:id="rId4"/>
    <sheet name="Apply Grease" sheetId="12" r:id="rId5"/>
    <sheet name="Insert Lids" sheetId="13" r:id="rId6"/>
    <sheet name="Insert Bolts" sheetId="14" r:id="rId7"/>
    <sheet name="Remove-Insert Label" sheetId="15" r:id="rId8"/>
    <sheet name="Insert Springs" sheetId="16" r:id="rId9"/>
    <sheet name="Move to Wip" sheetId="17" r:id="rId10"/>
    <sheet name="Total" sheetId="18" r:id="rId11"/>
    <sheet name="FATIGUE" sheetId="24" r:id="rId12"/>
  </sheets>
  <externalReferences>
    <externalReference r:id="rId13"/>
    <externalReference r:id="rId14"/>
  </externalReferences>
  <definedNames>
    <definedName name="b" localSheetId="0">#REF!</definedName>
    <definedName name="b">#REF!</definedName>
    <definedName name="buffer_for_emergencies">'[1]02 Basic data'!$J$21</definedName>
    <definedName name="cambios">'[2]HOJA MODIFIC ACIONES'!$A$6:$AI$23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Daten" localSheetId="0">#REF!</definedName>
    <definedName name="Daten">#REF!</definedName>
    <definedName name="eff_working_time">'[1]02 Basic data'!$D$26</definedName>
    <definedName name="jj" localSheetId="0">#REF!</definedName>
    <definedName name="jj">#REF!</definedName>
    <definedName name="Kunstleder" localSheetId="0">#REF!</definedName>
    <definedName name="Kunstleder">#REF!</definedName>
    <definedName name="Materialstamm" localSheetId="0">#REF!</definedName>
    <definedName name="Materialstamm">#REF!</definedName>
    <definedName name="Matstamm" localSheetId="0">#REF!</definedName>
    <definedName name="Matstamm">#REF!</definedName>
    <definedName name="_xlnm.Print_Area" localSheetId="4">'Apply Grease'!$B$2:$BJ$50</definedName>
    <definedName name="_xlnm.Print_Area" localSheetId="6">'Insert Bolts'!$B$2:$BJ$50</definedName>
    <definedName name="_xlnm.Print_Area" localSheetId="2">'Insert Bushing'!$B$2:$BJ$50</definedName>
    <definedName name="_xlnm.Print_Area" localSheetId="5">'Insert Lids'!$B$2:$BJ$50</definedName>
    <definedName name="_xlnm.Print_Area" localSheetId="8">'Insert Springs'!$B$2:$BJ$50</definedName>
    <definedName name="_xlnm.Print_Area" localSheetId="9">'Move to Wip'!$B$2:$BJ$50</definedName>
    <definedName name="_xlnm.Print_Area" localSheetId="3">'Obtain-Insert MF'!$B$2:$BJ$50</definedName>
    <definedName name="_xlnm.Print_Area" localSheetId="7">'Remove-Insert Label'!$B$2:$BJ$50</definedName>
    <definedName name="_xlnm.Print_Area" localSheetId="0">Resume!$B$2:$Z$30</definedName>
    <definedName name="_xlnm.Print_Area" localSheetId="1">Scan!$B$2:$BJ$50</definedName>
    <definedName name="_xlnm.Print_Area" localSheetId="10">Total!$B$2:$BJ$50</definedName>
    <definedName name="_xlnm.Print_Area">#REF!</definedName>
    <definedName name="Sprache">'[1]02 Basic data'!$C$1</definedName>
    <definedName name="Zusammenfassung" localSheetId="0">#REF!</definedName>
    <definedName name="Zusammenfassung">#REF!</definedName>
    <definedName name="zz" localSheetId="0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C49" i="13" l="1"/>
  <c r="C44" i="13"/>
  <c r="C45" i="13" s="1"/>
  <c r="C49" i="14"/>
  <c r="C44" i="14"/>
  <c r="C49" i="15"/>
  <c r="C44" i="15"/>
  <c r="C49" i="16"/>
  <c r="C44" i="16"/>
  <c r="C49" i="17"/>
  <c r="C44" i="17"/>
  <c r="C45" i="17" s="1"/>
  <c r="C49" i="18"/>
  <c r="C44" i="18"/>
  <c r="C49" i="12"/>
  <c r="C44" i="12"/>
  <c r="BF12" i="11"/>
  <c r="C49" i="11"/>
  <c r="C44" i="11"/>
  <c r="C45" i="15" l="1"/>
  <c r="C46" i="15" s="1"/>
  <c r="C45" i="12"/>
  <c r="C46" i="12" s="1"/>
  <c r="BF12" i="12" s="1"/>
  <c r="C46" i="17"/>
  <c r="BF12" i="17" s="1"/>
  <c r="C46" i="13"/>
  <c r="BF12" i="13" s="1"/>
  <c r="C45" i="18"/>
  <c r="C46" i="18" s="1"/>
  <c r="C45" i="16"/>
  <c r="C46" i="16" s="1"/>
  <c r="C45" i="14"/>
  <c r="C46" i="14" s="1"/>
  <c r="BF12" i="14" s="1"/>
  <c r="C45" i="11"/>
  <c r="C46" i="11" s="1"/>
  <c r="C48" i="11" s="1"/>
  <c r="C50" i="11" s="1"/>
  <c r="C49" i="2"/>
  <c r="C44" i="2"/>
  <c r="BF12" i="18" l="1"/>
  <c r="C48" i="18"/>
  <c r="C50" i="18" s="1"/>
  <c r="C48" i="17"/>
  <c r="C50" i="17" s="1"/>
  <c r="BF12" i="16"/>
  <c r="C48" i="16"/>
  <c r="C50" i="16" s="1"/>
  <c r="BF12" i="15"/>
  <c r="C48" i="15"/>
  <c r="C50" i="15" s="1"/>
  <c r="C48" i="14"/>
  <c r="C50" i="14" s="1"/>
  <c r="C48" i="13"/>
  <c r="C50" i="13" s="1"/>
  <c r="C48" i="12"/>
  <c r="C50" i="12" s="1"/>
  <c r="C45" i="2"/>
  <c r="C46" i="2" s="1"/>
  <c r="C49" i="1"/>
  <c r="C44" i="1"/>
  <c r="C48" i="2" l="1"/>
  <c r="C50" i="2" s="1"/>
  <c r="BF12" i="2"/>
  <c r="C45" i="1"/>
  <c r="C46" i="1" s="1"/>
  <c r="BF12" i="1" s="1"/>
  <c r="BE2" i="18"/>
  <c r="BE2" i="17"/>
  <c r="BE2" i="16"/>
  <c r="BE2" i="15"/>
  <c r="BE2" i="14"/>
  <c r="BE2" i="13"/>
  <c r="BE2" i="12"/>
  <c r="BE2" i="11"/>
  <c r="BE2" i="2"/>
  <c r="BE2" i="1"/>
  <c r="E44" i="2"/>
  <c r="C48" i="1" l="1"/>
  <c r="C50" i="1" s="1"/>
  <c r="AO48" i="18"/>
  <c r="AM48" i="18"/>
  <c r="AK48" i="18"/>
  <c r="AI48" i="18"/>
  <c r="AG48" i="18"/>
  <c r="AE48" i="18"/>
  <c r="AC48" i="18"/>
  <c r="AA48" i="18"/>
  <c r="Y48" i="18"/>
  <c r="W48" i="18"/>
  <c r="U48" i="18"/>
  <c r="S48" i="18"/>
  <c r="Q48" i="18"/>
  <c r="O48" i="18"/>
  <c r="M48" i="18"/>
  <c r="K48" i="18"/>
  <c r="I48" i="18"/>
  <c r="G48" i="18"/>
  <c r="E48" i="18"/>
  <c r="AO48" i="17"/>
  <c r="AM48" i="17"/>
  <c r="AK48" i="17"/>
  <c r="AI48" i="17"/>
  <c r="AG48" i="17"/>
  <c r="AE48" i="17"/>
  <c r="AC48" i="17"/>
  <c r="AA48" i="17"/>
  <c r="Y48" i="17"/>
  <c r="W48" i="17"/>
  <c r="U48" i="17"/>
  <c r="S48" i="17"/>
  <c r="Q48" i="17"/>
  <c r="O48" i="17"/>
  <c r="M48" i="17"/>
  <c r="K48" i="17"/>
  <c r="I48" i="17"/>
  <c r="G48" i="17"/>
  <c r="E48" i="17"/>
  <c r="AO48" i="16"/>
  <c r="AM48" i="16"/>
  <c r="AK48" i="16"/>
  <c r="AI48" i="16"/>
  <c r="AG48" i="16"/>
  <c r="AE48" i="16"/>
  <c r="AC48" i="16"/>
  <c r="AA48" i="16"/>
  <c r="Y48" i="16"/>
  <c r="W48" i="16"/>
  <c r="U48" i="16"/>
  <c r="S48" i="16"/>
  <c r="Q48" i="16"/>
  <c r="O48" i="16"/>
  <c r="M48" i="16"/>
  <c r="K48" i="16"/>
  <c r="I48" i="16"/>
  <c r="G48" i="16"/>
  <c r="E48" i="16"/>
  <c r="AO48" i="15"/>
  <c r="AM48" i="15"/>
  <c r="AK48" i="15"/>
  <c r="AI48" i="15"/>
  <c r="AG48" i="15"/>
  <c r="AE48" i="15"/>
  <c r="AC48" i="15"/>
  <c r="AA48" i="15"/>
  <c r="Y48" i="15"/>
  <c r="W48" i="15"/>
  <c r="U48" i="15"/>
  <c r="S48" i="15"/>
  <c r="Q48" i="15"/>
  <c r="O48" i="15"/>
  <c r="M48" i="15"/>
  <c r="K48" i="15"/>
  <c r="I48" i="15"/>
  <c r="G48" i="15"/>
  <c r="E48" i="15"/>
  <c r="AO48" i="14"/>
  <c r="AM48" i="14"/>
  <c r="AK48" i="14"/>
  <c r="AI48" i="14"/>
  <c r="AG48" i="14"/>
  <c r="AE48" i="14"/>
  <c r="AC48" i="14"/>
  <c r="AA48" i="14"/>
  <c r="Y48" i="14"/>
  <c r="W48" i="14"/>
  <c r="U48" i="14"/>
  <c r="S48" i="14"/>
  <c r="Q48" i="14"/>
  <c r="O48" i="14"/>
  <c r="M48" i="14"/>
  <c r="K48" i="14"/>
  <c r="I48" i="14"/>
  <c r="G48" i="14"/>
  <c r="E48" i="14"/>
  <c r="AO48" i="13"/>
  <c r="AM48" i="13"/>
  <c r="AK48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E48" i="13"/>
  <c r="AO48" i="12"/>
  <c r="AM48" i="12"/>
  <c r="AK48" i="12"/>
  <c r="AI48" i="12"/>
  <c r="AG48" i="12"/>
  <c r="AE48" i="12"/>
  <c r="AC48" i="12"/>
  <c r="AA48" i="12"/>
  <c r="Y48" i="12"/>
  <c r="W48" i="12"/>
  <c r="U48" i="12"/>
  <c r="S48" i="12"/>
  <c r="Q48" i="12"/>
  <c r="O48" i="12"/>
  <c r="M48" i="12"/>
  <c r="K48" i="12"/>
  <c r="I48" i="12"/>
  <c r="G48" i="12"/>
  <c r="E48" i="12"/>
  <c r="AO48" i="11"/>
  <c r="AM48" i="11"/>
  <c r="AK48" i="11"/>
  <c r="AI48" i="11"/>
  <c r="AG48" i="11"/>
  <c r="AE48" i="11"/>
  <c r="AC48" i="11"/>
  <c r="AA48" i="11"/>
  <c r="Y48" i="11"/>
  <c r="W48" i="11"/>
  <c r="U48" i="11"/>
  <c r="S48" i="11"/>
  <c r="Q48" i="11"/>
  <c r="O48" i="11"/>
  <c r="M48" i="11"/>
  <c r="K48" i="11"/>
  <c r="I48" i="11"/>
  <c r="G48" i="11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AO48" i="1"/>
  <c r="G49" i="11"/>
  <c r="E49" i="11"/>
  <c r="G44" i="11"/>
  <c r="G50" i="11" s="1"/>
  <c r="E44" i="11"/>
  <c r="E48" i="11" s="1"/>
  <c r="BF11" i="18"/>
  <c r="G4" i="18"/>
  <c r="E4" i="18"/>
  <c r="BF11" i="17"/>
  <c r="G4" i="17"/>
  <c r="E4" i="17"/>
  <c r="BF11" i="16"/>
  <c r="G4" i="16"/>
  <c r="E4" i="16"/>
  <c r="BF11" i="15"/>
  <c r="G4" i="15"/>
  <c r="E4" i="15"/>
  <c r="BF11" i="14"/>
  <c r="G4" i="14"/>
  <c r="E4" i="14"/>
  <c r="BF11" i="13"/>
  <c r="G4" i="13"/>
  <c r="E4" i="13"/>
  <c r="BF11" i="12"/>
  <c r="G4" i="12"/>
  <c r="E4" i="12"/>
  <c r="BF11" i="11"/>
  <c r="G4" i="11"/>
  <c r="E4" i="11"/>
  <c r="BF11" i="2"/>
  <c r="G4" i="2"/>
  <c r="E4" i="2"/>
  <c r="BF11" i="1"/>
  <c r="G4" i="1"/>
  <c r="E4" i="1"/>
  <c r="E15" i="24"/>
  <c r="D15" i="24"/>
  <c r="E45" i="11" l="1"/>
  <c r="E46" i="11" s="1"/>
  <c r="E50" i="11" s="1"/>
  <c r="G46" i="11"/>
  <c r="G45" i="11"/>
  <c r="AD7" i="22"/>
  <c r="AD8" i="22"/>
  <c r="AD9" i="22"/>
  <c r="AD10" i="22"/>
  <c r="AD11" i="22"/>
  <c r="AD12" i="22"/>
  <c r="AD13" i="22"/>
  <c r="AD14" i="22"/>
  <c r="AD15" i="22"/>
  <c r="AD6" i="22"/>
  <c r="Q4" i="22"/>
  <c r="AE9" i="22" s="1"/>
  <c r="AE14" i="22" l="1"/>
  <c r="AE8" i="22"/>
  <c r="AE15" i="22"/>
  <c r="AE11" i="22"/>
  <c r="AE6" i="22"/>
  <c r="AE10" i="22"/>
  <c r="AE12" i="22"/>
  <c r="AE7" i="22"/>
  <c r="AE13" i="22"/>
  <c r="AO49" i="18"/>
  <c r="AM49" i="18"/>
  <c r="AK49" i="18"/>
  <c r="AI49" i="18"/>
  <c r="AG49" i="18"/>
  <c r="AE49" i="18"/>
  <c r="AC49" i="18"/>
  <c r="AA49" i="18"/>
  <c r="Y49" i="18"/>
  <c r="W49" i="18"/>
  <c r="U49" i="18"/>
  <c r="S49" i="18"/>
  <c r="Q49" i="18"/>
  <c r="O49" i="18"/>
  <c r="M49" i="18"/>
  <c r="K49" i="18"/>
  <c r="I49" i="18"/>
  <c r="G49" i="18"/>
  <c r="E49" i="18"/>
  <c r="AO44" i="18"/>
  <c r="AO50" i="18" s="1"/>
  <c r="AM44" i="18"/>
  <c r="AM50" i="18" s="1"/>
  <c r="AK44" i="18"/>
  <c r="AK50" i="18" s="1"/>
  <c r="AI44" i="18"/>
  <c r="AI50" i="18" s="1"/>
  <c r="AG44" i="18"/>
  <c r="AG50" i="18" s="1"/>
  <c r="AE44" i="18"/>
  <c r="AE50" i="18" s="1"/>
  <c r="AC44" i="18"/>
  <c r="AC45" i="18" s="1"/>
  <c r="AA44" i="18"/>
  <c r="AA50" i="18" s="1"/>
  <c r="Y44" i="18"/>
  <c r="Y50" i="18" s="1"/>
  <c r="W44" i="18"/>
  <c r="W50" i="18" s="1"/>
  <c r="U44" i="18"/>
  <c r="S44" i="18"/>
  <c r="S50" i="18" s="1"/>
  <c r="Q44" i="18"/>
  <c r="Q50" i="18" s="1"/>
  <c r="O44" i="18"/>
  <c r="O50" i="18" s="1"/>
  <c r="M44" i="18"/>
  <c r="M50" i="18" s="1"/>
  <c r="K44" i="18"/>
  <c r="K50" i="18" s="1"/>
  <c r="I44" i="18"/>
  <c r="I50" i="18" s="1"/>
  <c r="G44" i="18"/>
  <c r="G50" i="18" s="1"/>
  <c r="E44" i="18"/>
  <c r="E50" i="18" s="1"/>
  <c r="BF14" i="18"/>
  <c r="AO49" i="17"/>
  <c r="AM49" i="17"/>
  <c r="AK49" i="17"/>
  <c r="AI49" i="17"/>
  <c r="AG49" i="17"/>
  <c r="AE49" i="17"/>
  <c r="AC49" i="17"/>
  <c r="AA49" i="17"/>
  <c r="Y49" i="17"/>
  <c r="W49" i="17"/>
  <c r="U49" i="17"/>
  <c r="S49" i="17"/>
  <c r="Q49" i="17"/>
  <c r="O49" i="17"/>
  <c r="M49" i="17"/>
  <c r="K49" i="17"/>
  <c r="I49" i="17"/>
  <c r="G49" i="17"/>
  <c r="E49" i="17"/>
  <c r="AO44" i="17"/>
  <c r="AO50" i="17" s="1"/>
  <c r="AM44" i="17"/>
  <c r="AM50" i="17" s="1"/>
  <c r="AK44" i="17"/>
  <c r="AK50" i="17" s="1"/>
  <c r="AI44" i="17"/>
  <c r="AG44" i="17"/>
  <c r="AG50" i="17" s="1"/>
  <c r="AE44" i="17"/>
  <c r="AE50" i="17" s="1"/>
  <c r="AC44" i="17"/>
  <c r="AC50" i="17" s="1"/>
  <c r="AA44" i="17"/>
  <c r="AA50" i="17" s="1"/>
  <c r="Y44" i="17"/>
  <c r="Y50" i="17" s="1"/>
  <c r="W44" i="17"/>
  <c r="W50" i="17" s="1"/>
  <c r="U44" i="17"/>
  <c r="U50" i="17" s="1"/>
  <c r="S44" i="17"/>
  <c r="Q44" i="17"/>
  <c r="Q50" i="17" s="1"/>
  <c r="O44" i="17"/>
  <c r="O50" i="17" s="1"/>
  <c r="M44" i="17"/>
  <c r="M50" i="17" s="1"/>
  <c r="K44" i="17"/>
  <c r="K46" i="17" s="1"/>
  <c r="I44" i="17"/>
  <c r="I50" i="17" s="1"/>
  <c r="G44" i="17"/>
  <c r="G50" i="17" s="1"/>
  <c r="E44" i="17"/>
  <c r="E50" i="17" s="1"/>
  <c r="BF14" i="17"/>
  <c r="AO49" i="16"/>
  <c r="AM49" i="16"/>
  <c r="AK49" i="16"/>
  <c r="AI49" i="16"/>
  <c r="AG49" i="16"/>
  <c r="AE49" i="16"/>
  <c r="AC49" i="16"/>
  <c r="AA49" i="16"/>
  <c r="Y49" i="16"/>
  <c r="W49" i="16"/>
  <c r="U49" i="16"/>
  <c r="S49" i="16"/>
  <c r="Q49" i="16"/>
  <c r="O49" i="16"/>
  <c r="M49" i="16"/>
  <c r="K49" i="16"/>
  <c r="I49" i="16"/>
  <c r="G49" i="16"/>
  <c r="E49" i="16"/>
  <c r="AO44" i="16"/>
  <c r="AO50" i="16" s="1"/>
  <c r="AM44" i="16"/>
  <c r="AM45" i="16" s="1"/>
  <c r="AK44" i="16"/>
  <c r="AK50" i="16" s="1"/>
  <c r="AI44" i="16"/>
  <c r="AI50" i="16" s="1"/>
  <c r="AG44" i="16"/>
  <c r="AG50" i="16" s="1"/>
  <c r="AE44" i="16"/>
  <c r="AE50" i="16" s="1"/>
  <c r="AC44" i="16"/>
  <c r="AC50" i="16" s="1"/>
  <c r="AA44" i="16"/>
  <c r="AA50" i="16" s="1"/>
  <c r="Y44" i="16"/>
  <c r="Y50" i="16" s="1"/>
  <c r="W44" i="16"/>
  <c r="W45" i="16" s="1"/>
  <c r="U44" i="16"/>
  <c r="U50" i="16" s="1"/>
  <c r="S44" i="16"/>
  <c r="S50" i="16" s="1"/>
  <c r="Q44" i="16"/>
  <c r="Q50" i="16" s="1"/>
  <c r="O44" i="16"/>
  <c r="M44" i="16"/>
  <c r="M50" i="16" s="1"/>
  <c r="K44" i="16"/>
  <c r="K50" i="16" s="1"/>
  <c r="I44" i="16"/>
  <c r="I50" i="16" s="1"/>
  <c r="G44" i="16"/>
  <c r="G50" i="16" s="1"/>
  <c r="E44" i="16"/>
  <c r="E50" i="16" s="1"/>
  <c r="BF14" i="16"/>
  <c r="O13" i="22" s="1"/>
  <c r="AO49" i="15"/>
  <c r="AM49" i="15"/>
  <c r="AK49" i="15"/>
  <c r="AI49" i="15"/>
  <c r="AG49" i="15"/>
  <c r="AE49" i="15"/>
  <c r="AC49" i="15"/>
  <c r="AA49" i="15"/>
  <c r="Y49" i="15"/>
  <c r="W49" i="15"/>
  <c r="U49" i="15"/>
  <c r="S49" i="15"/>
  <c r="Q49" i="15"/>
  <c r="O49" i="15"/>
  <c r="M49" i="15"/>
  <c r="K49" i="15"/>
  <c r="I49" i="15"/>
  <c r="G49" i="15"/>
  <c r="E49" i="15"/>
  <c r="AO44" i="15"/>
  <c r="AO50" i="15" s="1"/>
  <c r="AM44" i="15"/>
  <c r="AM50" i="15" s="1"/>
  <c r="AK44" i="15"/>
  <c r="AK50" i="15" s="1"/>
  <c r="AI44" i="15"/>
  <c r="AI50" i="15" s="1"/>
  <c r="AG44" i="15"/>
  <c r="AG50" i="15" s="1"/>
  <c r="AE44" i="15"/>
  <c r="AE50" i="15" s="1"/>
  <c r="AC44" i="15"/>
  <c r="AC50" i="15" s="1"/>
  <c r="AA44" i="15"/>
  <c r="AA50" i="15" s="1"/>
  <c r="Y44" i="15"/>
  <c r="Y50" i="15" s="1"/>
  <c r="W44" i="15"/>
  <c r="W50" i="15" s="1"/>
  <c r="U44" i="15"/>
  <c r="U50" i="15" s="1"/>
  <c r="S44" i="15"/>
  <c r="S50" i="15" s="1"/>
  <c r="Q44" i="15"/>
  <c r="Q50" i="15" s="1"/>
  <c r="O44" i="15"/>
  <c r="O50" i="15" s="1"/>
  <c r="M44" i="15"/>
  <c r="M50" i="15" s="1"/>
  <c r="K44" i="15"/>
  <c r="K50" i="15" s="1"/>
  <c r="I44" i="15"/>
  <c r="I50" i="15" s="1"/>
  <c r="G44" i="15"/>
  <c r="G50" i="15" s="1"/>
  <c r="E44" i="15"/>
  <c r="E50" i="15" s="1"/>
  <c r="BF14" i="15"/>
  <c r="AO49" i="14"/>
  <c r="AM49" i="14"/>
  <c r="AK49" i="14"/>
  <c r="AI49" i="14"/>
  <c r="AG49" i="14"/>
  <c r="AE49" i="14"/>
  <c r="AC49" i="14"/>
  <c r="AA49" i="14"/>
  <c r="Y49" i="14"/>
  <c r="W49" i="14"/>
  <c r="U49" i="14"/>
  <c r="S49" i="14"/>
  <c r="Q49" i="14"/>
  <c r="O49" i="14"/>
  <c r="M49" i="14"/>
  <c r="K49" i="14"/>
  <c r="I49" i="14"/>
  <c r="G49" i="14"/>
  <c r="E49" i="14"/>
  <c r="AO44" i="14"/>
  <c r="AO50" i="14" s="1"/>
  <c r="AM44" i="14"/>
  <c r="AM50" i="14" s="1"/>
  <c r="AK44" i="14"/>
  <c r="AK50" i="14" s="1"/>
  <c r="AI44" i="14"/>
  <c r="AI50" i="14" s="1"/>
  <c r="AG44" i="14"/>
  <c r="AG50" i="14" s="1"/>
  <c r="AE44" i="14"/>
  <c r="AE50" i="14" s="1"/>
  <c r="AC44" i="14"/>
  <c r="AC50" i="14" s="1"/>
  <c r="AA44" i="14"/>
  <c r="AA50" i="14" s="1"/>
  <c r="Y44" i="14"/>
  <c r="Y50" i="14" s="1"/>
  <c r="W44" i="14"/>
  <c r="W50" i="14" s="1"/>
  <c r="U44" i="14"/>
  <c r="U50" i="14" s="1"/>
  <c r="S44" i="14"/>
  <c r="S50" i="14" s="1"/>
  <c r="Q44" i="14"/>
  <c r="Q50" i="14" s="1"/>
  <c r="O44" i="14"/>
  <c r="O50" i="14" s="1"/>
  <c r="M44" i="14"/>
  <c r="M50" i="14" s="1"/>
  <c r="K44" i="14"/>
  <c r="K50" i="14" s="1"/>
  <c r="I44" i="14"/>
  <c r="I50" i="14" s="1"/>
  <c r="G44" i="14"/>
  <c r="G50" i="14" s="1"/>
  <c r="E44" i="14"/>
  <c r="E50" i="14" s="1"/>
  <c r="BF14" i="14"/>
  <c r="O11" i="22" s="1"/>
  <c r="AO49" i="13"/>
  <c r="AM49" i="13"/>
  <c r="AK49" i="13"/>
  <c r="AI49" i="13"/>
  <c r="AG49" i="13"/>
  <c r="AE49" i="13"/>
  <c r="AC49" i="13"/>
  <c r="AA49" i="13"/>
  <c r="Y49" i="13"/>
  <c r="W49" i="13"/>
  <c r="U49" i="13"/>
  <c r="S49" i="13"/>
  <c r="Q49" i="13"/>
  <c r="O49" i="13"/>
  <c r="M49" i="13"/>
  <c r="K49" i="13"/>
  <c r="I49" i="13"/>
  <c r="G49" i="13"/>
  <c r="E49" i="13"/>
  <c r="AO44" i="13"/>
  <c r="AO50" i="13" s="1"/>
  <c r="AM44" i="13"/>
  <c r="AM50" i="13" s="1"/>
  <c r="AK44" i="13"/>
  <c r="AK50" i="13" s="1"/>
  <c r="AI44" i="13"/>
  <c r="AI50" i="13" s="1"/>
  <c r="AG44" i="13"/>
  <c r="AG50" i="13" s="1"/>
  <c r="AE44" i="13"/>
  <c r="AE50" i="13" s="1"/>
  <c r="AC44" i="13"/>
  <c r="AC50" i="13" s="1"/>
  <c r="AA44" i="13"/>
  <c r="AA50" i="13" s="1"/>
  <c r="Y44" i="13"/>
  <c r="Y50" i="13" s="1"/>
  <c r="W44" i="13"/>
  <c r="W50" i="13" s="1"/>
  <c r="U44" i="13"/>
  <c r="U50" i="13" s="1"/>
  <c r="S44" i="13"/>
  <c r="S50" i="13" s="1"/>
  <c r="Q44" i="13"/>
  <c r="Q50" i="13" s="1"/>
  <c r="O44" i="13"/>
  <c r="O50" i="13" s="1"/>
  <c r="M44" i="13"/>
  <c r="M50" i="13" s="1"/>
  <c r="K44" i="13"/>
  <c r="K50" i="13" s="1"/>
  <c r="I44" i="13"/>
  <c r="I50" i="13" s="1"/>
  <c r="G44" i="13"/>
  <c r="G50" i="13" s="1"/>
  <c r="E44" i="13"/>
  <c r="E50" i="13" s="1"/>
  <c r="BF14" i="13"/>
  <c r="O10" i="22" s="1"/>
  <c r="AO49" i="12"/>
  <c r="AM49" i="12"/>
  <c r="AK49" i="12"/>
  <c r="AI49" i="12"/>
  <c r="AG49" i="12"/>
  <c r="AE49" i="12"/>
  <c r="AC49" i="12"/>
  <c r="AA49" i="12"/>
  <c r="Y49" i="12"/>
  <c r="W49" i="12"/>
  <c r="U49" i="12"/>
  <c r="S49" i="12"/>
  <c r="Q49" i="12"/>
  <c r="O49" i="12"/>
  <c r="M49" i="12"/>
  <c r="K49" i="12"/>
  <c r="I49" i="12"/>
  <c r="G49" i="12"/>
  <c r="E49" i="12"/>
  <c r="AO44" i="12"/>
  <c r="AO50" i="12" s="1"/>
  <c r="AM44" i="12"/>
  <c r="AM50" i="12" s="1"/>
  <c r="AK44" i="12"/>
  <c r="AK50" i="12" s="1"/>
  <c r="AI44" i="12"/>
  <c r="AI45" i="12" s="1"/>
  <c r="AG44" i="12"/>
  <c r="AG50" i="12" s="1"/>
  <c r="AE44" i="12"/>
  <c r="AE50" i="12" s="1"/>
  <c r="AC44" i="12"/>
  <c r="AC50" i="12" s="1"/>
  <c r="AA44" i="12"/>
  <c r="AA50" i="12" s="1"/>
  <c r="Y44" i="12"/>
  <c r="Y50" i="12" s="1"/>
  <c r="W44" i="12"/>
  <c r="W50" i="12" s="1"/>
  <c r="U44" i="12"/>
  <c r="U50" i="12" s="1"/>
  <c r="S44" i="12"/>
  <c r="S50" i="12" s="1"/>
  <c r="Q44" i="12"/>
  <c r="Q50" i="12" s="1"/>
  <c r="O44" i="12"/>
  <c r="O50" i="12" s="1"/>
  <c r="M44" i="12"/>
  <c r="M50" i="12" s="1"/>
  <c r="K44" i="12"/>
  <c r="I44" i="12"/>
  <c r="I50" i="12" s="1"/>
  <c r="G44" i="12"/>
  <c r="G50" i="12" s="1"/>
  <c r="E44" i="12"/>
  <c r="E50" i="12" s="1"/>
  <c r="AO49" i="11"/>
  <c r="AM49" i="11"/>
  <c r="AK49" i="11"/>
  <c r="AI49" i="11"/>
  <c r="AG49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AO44" i="11"/>
  <c r="AO50" i="11" s="1"/>
  <c r="AM44" i="11"/>
  <c r="AM50" i="11" s="1"/>
  <c r="AK44" i="11"/>
  <c r="AK50" i="11" s="1"/>
  <c r="AI44" i="11"/>
  <c r="AG44" i="11"/>
  <c r="AG50" i="11" s="1"/>
  <c r="AE44" i="11"/>
  <c r="AE50" i="11" s="1"/>
  <c r="AC44" i="11"/>
  <c r="AC50" i="11" s="1"/>
  <c r="AA44" i="11"/>
  <c r="AA50" i="11" s="1"/>
  <c r="Y44" i="11"/>
  <c r="Y50" i="11" s="1"/>
  <c r="W44" i="11"/>
  <c r="W50" i="11" s="1"/>
  <c r="U44" i="11"/>
  <c r="U50" i="11" s="1"/>
  <c r="S44" i="11"/>
  <c r="S50" i="11" s="1"/>
  <c r="Q44" i="11"/>
  <c r="Q50" i="11" s="1"/>
  <c r="O44" i="11"/>
  <c r="O50" i="11" s="1"/>
  <c r="M44" i="11"/>
  <c r="M50" i="11" s="1"/>
  <c r="K44" i="11"/>
  <c r="K50" i="11" s="1"/>
  <c r="I44" i="11"/>
  <c r="I50" i="11" s="1"/>
  <c r="AO49" i="2"/>
  <c r="AM49" i="2"/>
  <c r="AK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AO44" i="2"/>
  <c r="AO50" i="2" s="1"/>
  <c r="AM44" i="2"/>
  <c r="AM50" i="2" s="1"/>
  <c r="AK44" i="2"/>
  <c r="AK50" i="2" s="1"/>
  <c r="AI44" i="2"/>
  <c r="AG44" i="2"/>
  <c r="AG50" i="2" s="1"/>
  <c r="AE44" i="2"/>
  <c r="AE50" i="2" s="1"/>
  <c r="AC44" i="2"/>
  <c r="AC50" i="2" s="1"/>
  <c r="AA44" i="2"/>
  <c r="AA50" i="2" s="1"/>
  <c r="Y44" i="2"/>
  <c r="Y50" i="2" s="1"/>
  <c r="W44" i="2"/>
  <c r="W50" i="2" s="1"/>
  <c r="U44" i="2"/>
  <c r="U50" i="2" s="1"/>
  <c r="S44" i="2"/>
  <c r="S46" i="2" s="1"/>
  <c r="Q44" i="2"/>
  <c r="Q50" i="2" s="1"/>
  <c r="O44" i="2"/>
  <c r="O50" i="2" s="1"/>
  <c r="M44" i="2"/>
  <c r="M50" i="2" s="1"/>
  <c r="K44" i="2"/>
  <c r="I44" i="2"/>
  <c r="G44" i="2"/>
  <c r="E48" i="2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G48" i="1" s="1"/>
  <c r="E44" i="1"/>
  <c r="E48" i="1" s="1"/>
  <c r="S50" i="1" l="1"/>
  <c r="AI50" i="1"/>
  <c r="O50" i="1"/>
  <c r="W50" i="1"/>
  <c r="AE50" i="1"/>
  <c r="AM50" i="1"/>
  <c r="Q50" i="1"/>
  <c r="Y50" i="1"/>
  <c r="AG50" i="1"/>
  <c r="AO50" i="1"/>
  <c r="AA50" i="1"/>
  <c r="M50" i="1"/>
  <c r="U50" i="1"/>
  <c r="AC50" i="1"/>
  <c r="AK50" i="1"/>
  <c r="M10" i="22"/>
  <c r="M11" i="22"/>
  <c r="O12" i="22"/>
  <c r="M12" i="22"/>
  <c r="M13" i="22"/>
  <c r="O14" i="22"/>
  <c r="M14" i="22"/>
  <c r="S50" i="17"/>
  <c r="O15" i="22"/>
  <c r="M15" i="22"/>
  <c r="U45" i="18"/>
  <c r="AK45" i="18"/>
  <c r="AK46" i="18"/>
  <c r="U50" i="18"/>
  <c r="K45" i="18"/>
  <c r="S45" i="18"/>
  <c r="AA45" i="18"/>
  <c r="AI45" i="18"/>
  <c r="K46" i="18"/>
  <c r="S46" i="18"/>
  <c r="AA46" i="18"/>
  <c r="AI46" i="18"/>
  <c r="M45" i="18"/>
  <c r="E46" i="18"/>
  <c r="AC46" i="18"/>
  <c r="AC50" i="18"/>
  <c r="G45" i="18"/>
  <c r="O45" i="18"/>
  <c r="W45" i="18"/>
  <c r="AE45" i="18"/>
  <c r="AM45" i="18"/>
  <c r="G46" i="18"/>
  <c r="O46" i="18"/>
  <c r="W46" i="18"/>
  <c r="AE46" i="18"/>
  <c r="AM46" i="18"/>
  <c r="E45" i="18"/>
  <c r="M46" i="18"/>
  <c r="U46" i="18"/>
  <c r="I45" i="18"/>
  <c r="Q45" i="18"/>
  <c r="Y45" i="18"/>
  <c r="AG45" i="18"/>
  <c r="AO45" i="18"/>
  <c r="I46" i="18"/>
  <c r="Q46" i="18"/>
  <c r="Y46" i="18"/>
  <c r="AG46" i="18"/>
  <c r="AO46" i="18"/>
  <c r="K45" i="17"/>
  <c r="AA45" i="17"/>
  <c r="S46" i="17"/>
  <c r="AI46" i="17"/>
  <c r="K50" i="17"/>
  <c r="AI50" i="17"/>
  <c r="E45" i="17"/>
  <c r="M45" i="17"/>
  <c r="U45" i="17"/>
  <c r="AC45" i="17"/>
  <c r="AK45" i="17"/>
  <c r="E46" i="17"/>
  <c r="M46" i="17"/>
  <c r="U46" i="17"/>
  <c r="AC46" i="17"/>
  <c r="AK46" i="17"/>
  <c r="G45" i="17"/>
  <c r="O45" i="17"/>
  <c r="W45" i="17"/>
  <c r="AE45" i="17"/>
  <c r="AM45" i="17"/>
  <c r="G46" i="17"/>
  <c r="O46" i="17"/>
  <c r="W46" i="17"/>
  <c r="AE46" i="17"/>
  <c r="AM46" i="17"/>
  <c r="S45" i="17"/>
  <c r="AI45" i="17"/>
  <c r="AA46" i="17"/>
  <c r="I45" i="17"/>
  <c r="Q45" i="17"/>
  <c r="Y45" i="17"/>
  <c r="AG45" i="17"/>
  <c r="AO45" i="17"/>
  <c r="I46" i="17"/>
  <c r="Q46" i="17"/>
  <c r="Y46" i="17"/>
  <c r="AG46" i="17"/>
  <c r="AO46" i="17"/>
  <c r="AE45" i="16"/>
  <c r="W46" i="16"/>
  <c r="W50" i="16"/>
  <c r="K45" i="16"/>
  <c r="S45" i="16"/>
  <c r="AA45" i="16"/>
  <c r="AI45" i="16"/>
  <c r="K46" i="16"/>
  <c r="S46" i="16"/>
  <c r="AA46" i="16"/>
  <c r="AI46" i="16"/>
  <c r="G45" i="16"/>
  <c r="G46" i="16"/>
  <c r="AE46" i="16"/>
  <c r="AM46" i="16"/>
  <c r="O50" i="16"/>
  <c r="AM50" i="16"/>
  <c r="E45" i="16"/>
  <c r="M45" i="16"/>
  <c r="U45" i="16"/>
  <c r="AC45" i="16"/>
  <c r="AK45" i="16"/>
  <c r="E46" i="16"/>
  <c r="M46" i="16"/>
  <c r="U46" i="16"/>
  <c r="AC46" i="16"/>
  <c r="AK46" i="16"/>
  <c r="O45" i="16"/>
  <c r="O46" i="16"/>
  <c r="I45" i="16"/>
  <c r="Q45" i="16"/>
  <c r="Y45" i="16"/>
  <c r="AG45" i="16"/>
  <c r="AO45" i="16"/>
  <c r="I46" i="16"/>
  <c r="Q46" i="16"/>
  <c r="Y46" i="16"/>
  <c r="AG46" i="16"/>
  <c r="AO46" i="16"/>
  <c r="K45" i="15"/>
  <c r="S45" i="15"/>
  <c r="AA45" i="15"/>
  <c r="AI45" i="15"/>
  <c r="K46" i="15"/>
  <c r="S46" i="15"/>
  <c r="AA46" i="15"/>
  <c r="AI46" i="15"/>
  <c r="E45" i="15"/>
  <c r="M45" i="15"/>
  <c r="U45" i="15"/>
  <c r="AC45" i="15"/>
  <c r="AK45" i="15"/>
  <c r="E46" i="15"/>
  <c r="M46" i="15"/>
  <c r="U46" i="15"/>
  <c r="AC46" i="15"/>
  <c r="AK46" i="15"/>
  <c r="G45" i="15"/>
  <c r="O45" i="15"/>
  <c r="W45" i="15"/>
  <c r="AE45" i="15"/>
  <c r="AM45" i="15"/>
  <c r="G46" i="15"/>
  <c r="O46" i="15"/>
  <c r="W46" i="15"/>
  <c r="AE46" i="15"/>
  <c r="AM46" i="15"/>
  <c r="I45" i="15"/>
  <c r="Q45" i="15"/>
  <c r="Y45" i="15"/>
  <c r="AG45" i="15"/>
  <c r="AO45" i="15"/>
  <c r="I46" i="15"/>
  <c r="Q46" i="15"/>
  <c r="Y46" i="15"/>
  <c r="AG46" i="15"/>
  <c r="AO46" i="15"/>
  <c r="K45" i="14"/>
  <c r="S45" i="14"/>
  <c r="AA45" i="14"/>
  <c r="AI45" i="14"/>
  <c r="K46" i="14"/>
  <c r="S46" i="14"/>
  <c r="AA46" i="14"/>
  <c r="AI46" i="14"/>
  <c r="E45" i="14"/>
  <c r="M45" i="14"/>
  <c r="U45" i="14"/>
  <c r="AC45" i="14"/>
  <c r="AK45" i="14"/>
  <c r="E46" i="14"/>
  <c r="M46" i="14"/>
  <c r="U46" i="14"/>
  <c r="AC46" i="14"/>
  <c r="AK46" i="14"/>
  <c r="G45" i="14"/>
  <c r="O45" i="14"/>
  <c r="W45" i="14"/>
  <c r="AE45" i="14"/>
  <c r="AM45" i="14"/>
  <c r="G46" i="14"/>
  <c r="O46" i="14"/>
  <c r="W46" i="14"/>
  <c r="AE46" i="14"/>
  <c r="AM46" i="14"/>
  <c r="I45" i="14"/>
  <c r="Q45" i="14"/>
  <c r="Y45" i="14"/>
  <c r="AG45" i="14"/>
  <c r="AO45" i="14"/>
  <c r="I46" i="14"/>
  <c r="Q46" i="14"/>
  <c r="Y46" i="14"/>
  <c r="AG46" i="14"/>
  <c r="AO46" i="14"/>
  <c r="K45" i="13"/>
  <c r="S45" i="13"/>
  <c r="AA45" i="13"/>
  <c r="AI45" i="13"/>
  <c r="K46" i="13"/>
  <c r="S46" i="13"/>
  <c r="AA46" i="13"/>
  <c r="AI46" i="13"/>
  <c r="E45" i="13"/>
  <c r="M45" i="13"/>
  <c r="U45" i="13"/>
  <c r="AC45" i="13"/>
  <c r="AK45" i="13"/>
  <c r="E46" i="13"/>
  <c r="M46" i="13"/>
  <c r="U46" i="13"/>
  <c r="AC46" i="13"/>
  <c r="AK46" i="13"/>
  <c r="G45" i="13"/>
  <c r="O45" i="13"/>
  <c r="W45" i="13"/>
  <c r="AE45" i="13"/>
  <c r="AM45" i="13"/>
  <c r="G46" i="13"/>
  <c r="O46" i="13"/>
  <c r="W46" i="13"/>
  <c r="AE46" i="13"/>
  <c r="AM46" i="13"/>
  <c r="I45" i="13"/>
  <c r="Q45" i="13"/>
  <c r="Y45" i="13"/>
  <c r="AG45" i="13"/>
  <c r="AO45" i="13"/>
  <c r="I46" i="13"/>
  <c r="Q46" i="13"/>
  <c r="Y46" i="13"/>
  <c r="AG46" i="13"/>
  <c r="AO46" i="13"/>
  <c r="S45" i="12"/>
  <c r="AA46" i="12"/>
  <c r="AI46" i="12"/>
  <c r="K50" i="12"/>
  <c r="AI50" i="12"/>
  <c r="E45" i="12"/>
  <c r="M45" i="12"/>
  <c r="U45" i="12"/>
  <c r="AC45" i="12"/>
  <c r="AK45" i="12"/>
  <c r="E46" i="12"/>
  <c r="M46" i="12"/>
  <c r="U46" i="12"/>
  <c r="AC46" i="12"/>
  <c r="AK46" i="12"/>
  <c r="AA45" i="12"/>
  <c r="S46" i="12"/>
  <c r="G45" i="12"/>
  <c r="O45" i="12"/>
  <c r="W45" i="12"/>
  <c r="AE45" i="12"/>
  <c r="AM45" i="12"/>
  <c r="G46" i="12"/>
  <c r="O46" i="12"/>
  <c r="W46" i="12"/>
  <c r="AE46" i="12"/>
  <c r="AM46" i="12"/>
  <c r="K45" i="12"/>
  <c r="K46" i="12"/>
  <c r="I45" i="12"/>
  <c r="Q45" i="12"/>
  <c r="Y45" i="12"/>
  <c r="AG45" i="12"/>
  <c r="AO45" i="12"/>
  <c r="I46" i="12"/>
  <c r="Q46" i="12"/>
  <c r="Y46" i="12"/>
  <c r="AG46" i="12"/>
  <c r="AO46" i="12"/>
  <c r="AI50" i="11"/>
  <c r="M45" i="11"/>
  <c r="U45" i="11"/>
  <c r="AC45" i="11"/>
  <c r="AK45" i="11"/>
  <c r="M46" i="11"/>
  <c r="U46" i="11"/>
  <c r="AC46" i="11"/>
  <c r="AK46" i="11"/>
  <c r="K45" i="11"/>
  <c r="AA45" i="11"/>
  <c r="AI45" i="11"/>
  <c r="K46" i="11"/>
  <c r="S46" i="11"/>
  <c r="AA46" i="11"/>
  <c r="AI46" i="11"/>
  <c r="O45" i="11"/>
  <c r="W45" i="11"/>
  <c r="AE45" i="11"/>
  <c r="AM45" i="11"/>
  <c r="O46" i="11"/>
  <c r="W46" i="11"/>
  <c r="AE46" i="11"/>
  <c r="AM46" i="11"/>
  <c r="S45" i="11"/>
  <c r="I45" i="11"/>
  <c r="Q45" i="11"/>
  <c r="Y45" i="11"/>
  <c r="AG45" i="11"/>
  <c r="AO45" i="11"/>
  <c r="I46" i="11"/>
  <c r="Q46" i="11"/>
  <c r="Y46" i="11"/>
  <c r="AG46" i="11"/>
  <c r="AO46" i="11"/>
  <c r="AA45" i="2"/>
  <c r="K46" i="2"/>
  <c r="K50" i="2" s="1"/>
  <c r="AI50" i="2"/>
  <c r="E45" i="2"/>
  <c r="E46" i="2" s="1"/>
  <c r="E50" i="2" s="1"/>
  <c r="M45" i="2"/>
  <c r="U45" i="2"/>
  <c r="AC45" i="2"/>
  <c r="AK45" i="2"/>
  <c r="M46" i="2"/>
  <c r="U46" i="2"/>
  <c r="AC46" i="2"/>
  <c r="AK46" i="2"/>
  <c r="K45" i="2"/>
  <c r="AI45" i="2"/>
  <c r="AA46" i="2"/>
  <c r="AI46" i="2"/>
  <c r="S50" i="2"/>
  <c r="G45" i="2"/>
  <c r="G46" i="2" s="1"/>
  <c r="G50" i="2" s="1"/>
  <c r="O45" i="2"/>
  <c r="W45" i="2"/>
  <c r="AE45" i="2"/>
  <c r="AM45" i="2"/>
  <c r="O46" i="2"/>
  <c r="W46" i="2"/>
  <c r="AE46" i="2"/>
  <c r="AM46" i="2"/>
  <c r="S45" i="2"/>
  <c r="I45" i="2"/>
  <c r="I46" i="2" s="1"/>
  <c r="I50" i="2" s="1"/>
  <c r="Q45" i="2"/>
  <c r="Y45" i="2"/>
  <c r="AG45" i="2"/>
  <c r="AO45" i="2"/>
  <c r="Q46" i="2"/>
  <c r="Y46" i="2"/>
  <c r="AG46" i="2"/>
  <c r="AO46" i="2"/>
  <c r="K45" i="1"/>
  <c r="K46" i="1" s="1"/>
  <c r="S45" i="1"/>
  <c r="AA45" i="1"/>
  <c r="AI45" i="1"/>
  <c r="S46" i="1"/>
  <c r="AA46" i="1"/>
  <c r="AI46" i="1"/>
  <c r="E45" i="1"/>
  <c r="E46" i="1" s="1"/>
  <c r="M45" i="1"/>
  <c r="U45" i="1"/>
  <c r="AC45" i="1"/>
  <c r="AK45" i="1"/>
  <c r="M46" i="1"/>
  <c r="U46" i="1"/>
  <c r="AC46" i="1"/>
  <c r="AK46" i="1"/>
  <c r="G45" i="1"/>
  <c r="G46" i="1" s="1"/>
  <c r="O45" i="1"/>
  <c r="W45" i="1"/>
  <c r="AE45" i="1"/>
  <c r="AM45" i="1"/>
  <c r="O46" i="1"/>
  <c r="W46" i="1"/>
  <c r="AE46" i="1"/>
  <c r="AM46" i="1"/>
  <c r="I45" i="1"/>
  <c r="I46" i="1" s="1"/>
  <c r="Q45" i="1"/>
  <c r="Y45" i="1"/>
  <c r="AG45" i="1"/>
  <c r="AO45" i="1"/>
  <c r="Q46" i="1"/>
  <c r="Y46" i="1"/>
  <c r="AG46" i="1"/>
  <c r="AO46" i="1"/>
  <c r="BF14" i="11" l="1"/>
  <c r="O8" i="22" s="1"/>
  <c r="M8" i="22"/>
  <c r="M7" i="22"/>
  <c r="BF14" i="12"/>
  <c r="O9" i="22" s="1"/>
  <c r="I50" i="1"/>
  <c r="G50" i="1"/>
  <c r="K50" i="1"/>
  <c r="E50" i="1"/>
  <c r="M9" i="22" l="1"/>
  <c r="BF14" i="2"/>
  <c r="O7" i="22" s="1"/>
  <c r="M6" i="22"/>
  <c r="M26" i="22" l="1"/>
  <c r="BF14" i="1"/>
  <c r="O6" i="22" s="1"/>
  <c r="M27" i="22" s="1"/>
</calcChain>
</file>

<file path=xl/comments1.xml><?xml version="1.0" encoding="utf-8"?>
<comments xmlns="http://schemas.openxmlformats.org/spreadsheetml/2006/main">
  <authors>
    <author>Gutierrez Julio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Takt time = 100 * Available time / Demand
Unit: minutes / 100 parts (SAP standard)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Unit: minutes / 100 parts (SAP standard)</t>
        </r>
      </text>
    </comment>
  </commentList>
</comments>
</file>

<file path=xl/comments2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3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4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5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6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7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8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9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10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11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sharedStrings.xml><?xml version="1.0" encoding="utf-8"?>
<sst xmlns="http://schemas.openxmlformats.org/spreadsheetml/2006/main" count="1210" uniqueCount="103">
  <si>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</si>
  <si>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</si>
  <si>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</si>
  <si>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</si>
  <si>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</si>
  <si>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</si>
  <si>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</si>
  <si>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</si>
  <si>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</si>
  <si>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</si>
  <si>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</si>
  <si>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</si>
  <si>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</si>
  <si>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</si>
  <si>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</si>
  <si>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</si>
  <si>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</si>
  <si>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</si>
  <si>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</si>
  <si>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</t>
  </si>
  <si>
    <t>T</t>
  </si>
  <si>
    <t>1 /</t>
  </si>
  <si>
    <t>#</t>
  </si>
  <si>
    <t>Takt Time</t>
  </si>
  <si>
    <t>Target CT</t>
  </si>
  <si>
    <t>Buffer %</t>
  </si>
  <si>
    <t>Target TT</t>
  </si>
  <si>
    <t>WORKSTATION</t>
  </si>
  <si>
    <t>No:</t>
  </si>
  <si>
    <t>Elements</t>
  </si>
  <si>
    <t>Date</t>
  </si>
  <si>
    <t>Responsible</t>
  </si>
  <si>
    <t>Operator</t>
  </si>
  <si>
    <t>Operators qty</t>
  </si>
  <si>
    <t>Parts / cycle</t>
  </si>
  <si>
    <t>Standard time</t>
  </si>
  <si>
    <t>Capacity per hour</t>
  </si>
  <si>
    <t>Workcenter</t>
  </si>
  <si>
    <t>PHYSIOLOGICAL COEFFICIENTS</t>
  </si>
  <si>
    <t>Environment temperature</t>
  </si>
  <si>
    <t>Dust</t>
  </si>
  <si>
    <t>Light</t>
  </si>
  <si>
    <t>Noise</t>
  </si>
  <si>
    <t>Attention / concentration</t>
  </si>
  <si>
    <t>Material irritability</t>
  </si>
  <si>
    <t>Monotony</t>
  </si>
  <si>
    <t>Mental fatigue</t>
  </si>
  <si>
    <t>Human fatigue (%)</t>
  </si>
  <si>
    <t>Physical fatigue</t>
  </si>
  <si>
    <t>Effort</t>
  </si>
  <si>
    <t>Posture</t>
  </si>
  <si>
    <t>Personal needs</t>
  </si>
  <si>
    <t>Frequency per cycle</t>
  </si>
  <si>
    <t>Average time (s/cycle)</t>
  </si>
  <si>
    <t>Rhythm evaluation (%)</t>
  </si>
  <si>
    <t>Normal time (s/cycle)</t>
  </si>
  <si>
    <t>Standard time (s/cycle)</t>
  </si>
  <si>
    <t>Time type</t>
  </si>
  <si>
    <t>DEFINED
[ % ]</t>
  </si>
  <si>
    <t>BR STD
[ % ]</t>
  </si>
  <si>
    <t>Ʃ (s)</t>
  </si>
  <si>
    <t>Number of observations</t>
  </si>
  <si>
    <t>HUMAN FATIGUE</t>
  </si>
  <si>
    <t>Part number</t>
  </si>
  <si>
    <t>Operation no.</t>
  </si>
  <si>
    <t>Operation description</t>
  </si>
  <si>
    <t>Area</t>
  </si>
  <si>
    <t>Line</t>
  </si>
  <si>
    <t>Standard time
(min / 100 parts)</t>
  </si>
  <si>
    <t>NOTES / DIVERGENCIES</t>
  </si>
  <si>
    <t>Capacity</t>
  </si>
  <si>
    <t>SC / CC / D</t>
  </si>
  <si>
    <t>CHRONO ANALYSIS FORM</t>
  </si>
  <si>
    <t>Workstation</t>
  </si>
  <si>
    <t>Operation</t>
  </si>
  <si>
    <t>Part description</t>
  </si>
  <si>
    <t>CAPACITY</t>
  </si>
  <si>
    <t>TOTAL TIME</t>
  </si>
  <si>
    <t>BR167</t>
  </si>
  <si>
    <t>Armrest Assembly</t>
  </si>
  <si>
    <t>LT</t>
  </si>
  <si>
    <t>Scan</t>
  </si>
  <si>
    <t>Insert Bushing</t>
  </si>
  <si>
    <t>Obtain/Insert MF</t>
  </si>
  <si>
    <t>Insert Grease</t>
  </si>
  <si>
    <t>Insert Lids</t>
  </si>
  <si>
    <t>Insert Armrest Bolts</t>
  </si>
  <si>
    <t>Remove/Insert Label</t>
  </si>
  <si>
    <t>Insert Springs</t>
  </si>
  <si>
    <t>Move To Wip</t>
  </si>
  <si>
    <t>Automotive</t>
  </si>
  <si>
    <t>Daimler</t>
  </si>
  <si>
    <t>ARMRESt</t>
  </si>
  <si>
    <t>J.Williams</t>
  </si>
  <si>
    <t>ARMREST</t>
  </si>
  <si>
    <t>Obtain Mouting Frame/Insert</t>
  </si>
  <si>
    <t>Apply Grease</t>
  </si>
  <si>
    <t>Insert Armrest Lids</t>
  </si>
  <si>
    <t>Remove-Insert Labels</t>
  </si>
  <si>
    <t>Move to Wip</t>
  </si>
  <si>
    <t>End</t>
  </si>
  <si>
    <t>Global</t>
  </si>
  <si>
    <t>Cycle Time Analysis (Armrest Build)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</si>
</sst>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0"/>
    <numFmt numFmtId="166" formatCode="_([$€]* #,##0.00_);_([$€]* \(#,##0.00\);_([$€]* &quot;-&quot;??_);_(@_)"/>
    <numFmt numFmtId="167" formatCode="_-* #,##0.00\ _T_L_-;\-* #,##0.00\ _T_L_-;_-* &quot;-&quot;??\ _T_L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10"/>
      <name val="MS Sans Serif"/>
      <family val="2"/>
    </font>
    <font>
      <sz val="12"/>
      <name val="Arial MT"/>
    </font>
    <font>
      <i/>
      <sz val="8"/>
      <name val="Arial"/>
      <family val="2"/>
    </font>
    <font>
      <i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9" fontId="12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</cellStyleXfs>
  <cellXfs count="213">
    <xf numFmtId="0" fontId="0" fillId="0" borderId="0" xfId="0"/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" fontId="3" fillId="2" borderId="7" xfId="0" applyNumberFormat="1" applyFont="1" applyFill="1" applyBorder="1" applyAlignment="1" applyProtection="1">
      <alignment horizontal="center"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center" vertical="center"/>
      <protection locked="0"/>
    </xf>
    <xf numFmtId="165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/>
    </xf>
    <xf numFmtId="0" fontId="17" fillId="5" borderId="44" xfId="0" applyFont="1" applyFill="1" applyBorder="1" applyAlignment="1" applyProtection="1">
      <alignment horizontal="center" vertical="center"/>
    </xf>
    <xf numFmtId="0" fontId="17" fillId="5" borderId="45" xfId="0" applyFont="1" applyFill="1" applyBorder="1" applyAlignment="1" applyProtection="1">
      <alignment horizontal="center" vertical="center"/>
    </xf>
    <xf numFmtId="0" fontId="17" fillId="5" borderId="46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5" borderId="47" xfId="0" applyFont="1" applyFill="1" applyBorder="1" applyAlignment="1" applyProtection="1">
      <alignment horizontal="center" vertical="center"/>
    </xf>
    <xf numFmtId="0" fontId="17" fillId="5" borderId="48" xfId="0" applyFont="1" applyFill="1" applyBorder="1" applyAlignment="1" applyProtection="1">
      <alignment horizontal="center" vertical="center"/>
    </xf>
    <xf numFmtId="0" fontId="17" fillId="5" borderId="49" xfId="0" applyFont="1" applyFill="1" applyBorder="1" applyAlignment="1" applyProtection="1">
      <alignment horizontal="center" vertical="center"/>
    </xf>
    <xf numFmtId="0" fontId="17" fillId="5" borderId="5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indent="1"/>
    </xf>
    <xf numFmtId="0" fontId="3" fillId="2" borderId="8" xfId="0" applyFont="1" applyFill="1" applyBorder="1" applyAlignment="1" applyProtection="1">
      <alignment horizontal="left" vertical="center" indent="1"/>
    </xf>
    <xf numFmtId="0" fontId="3" fillId="0" borderId="26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165" fontId="3" fillId="0" borderId="9" xfId="0" applyNumberFormat="1" applyFont="1" applyBorder="1" applyAlignment="1" applyProtection="1">
      <alignment horizontal="center" vertical="center"/>
    </xf>
    <xf numFmtId="165" fontId="3" fillId="0" borderId="23" xfId="0" applyNumberFormat="1" applyFont="1" applyBorder="1" applyAlignment="1" applyProtection="1">
      <alignment horizontal="center" vertical="center"/>
    </xf>
    <xf numFmtId="165" fontId="3" fillId="0" borderId="10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164" fontId="3" fillId="0" borderId="22" xfId="0" applyNumberFormat="1" applyFont="1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indent="1"/>
    </xf>
    <xf numFmtId="164" fontId="3" fillId="0" borderId="7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3" fillId="2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165" fontId="3" fillId="0" borderId="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 indent="1"/>
    </xf>
    <xf numFmtId="0" fontId="3" fillId="2" borderId="12" xfId="0" applyFont="1" applyFill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165" fontId="3" fillId="0" borderId="4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 indent="1"/>
    </xf>
    <xf numFmtId="165" fontId="5" fillId="0" borderId="0" xfId="0" applyNumberFormat="1" applyFont="1" applyFill="1" applyBorder="1" applyAlignment="1" applyProtection="1">
      <alignment horizontal="right" vertical="center" indent="1"/>
    </xf>
    <xf numFmtId="165" fontId="5" fillId="0" borderId="39" xfId="0" applyNumberFormat="1" applyFont="1" applyFill="1" applyBorder="1" applyAlignment="1" applyProtection="1">
      <alignment horizontal="right" vertical="center" indent="1"/>
    </xf>
    <xf numFmtId="1" fontId="3" fillId="0" borderId="32" xfId="0" applyNumberFormat="1" applyFont="1" applyFill="1" applyBorder="1" applyAlignment="1" applyProtection="1">
      <alignment horizontal="center" vertical="center"/>
    </xf>
    <xf numFmtId="1" fontId="3" fillId="0" borderId="33" xfId="0" applyNumberFormat="1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right" vertical="center" wrapText="1" indent="1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3" fillId="0" borderId="41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42" xfId="0" applyNumberFormat="1" applyFont="1" applyBorder="1" applyAlignment="1" applyProtection="1">
      <alignment horizontal="center" vertical="center"/>
    </xf>
    <xf numFmtId="165" fontId="3" fillId="0" borderId="20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left" vertical="center" indent="1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 textRotation="90" wrapText="1"/>
    </xf>
    <xf numFmtId="49" fontId="3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1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7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5" fillId="3" borderId="30" xfId="0" applyFont="1" applyFill="1" applyBorder="1" applyAlignment="1" applyProtection="1">
      <alignment horizontal="left" vertical="center" indent="1"/>
    </xf>
    <xf numFmtId="0" fontId="5" fillId="3" borderId="34" xfId="0" applyFont="1" applyFill="1" applyBorder="1" applyAlignment="1" applyProtection="1">
      <alignment horizontal="left" vertical="center" indent="1"/>
    </xf>
    <xf numFmtId="0" fontId="5" fillId="3" borderId="35" xfId="0" applyFont="1" applyFill="1" applyBorder="1" applyAlignment="1" applyProtection="1">
      <alignment horizontal="left" vertical="center" indent="1"/>
    </xf>
    <xf numFmtId="0" fontId="5" fillId="3" borderId="36" xfId="0" applyFont="1" applyFill="1" applyBorder="1" applyAlignment="1" applyProtection="1">
      <alignment horizontal="left" vertical="center" indent="1"/>
    </xf>
    <xf numFmtId="0" fontId="5" fillId="3" borderId="24" xfId="0" applyFont="1" applyFill="1" applyBorder="1" applyAlignment="1" applyProtection="1">
      <alignment horizontal="left" vertical="center" indent="1"/>
    </xf>
    <xf numFmtId="0" fontId="5" fillId="3" borderId="28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5" xfId="0" applyFont="1" applyFill="1" applyBorder="1" applyAlignment="1" applyProtection="1">
      <alignment horizontal="left" vertical="center" indent="1"/>
      <protection locked="0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 indent="1"/>
      <protection locked="0"/>
    </xf>
    <xf numFmtId="0" fontId="3" fillId="0" borderId="12" xfId="0" applyFont="1" applyFill="1" applyBorder="1" applyAlignment="1" applyProtection="1">
      <alignment horizontal="left" vertical="center" indent="1"/>
      <protection locked="0"/>
    </xf>
    <xf numFmtId="165" fontId="3" fillId="2" borderId="3" xfId="0" applyNumberFormat="1" applyFon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</xf>
    <xf numFmtId="0" fontId="7" fillId="0" borderId="18" xfId="0" applyFont="1" applyBorder="1" applyAlignment="1" applyProtection="1">
      <alignment horizontal="left" vertical="center" indent="1"/>
    </xf>
    <xf numFmtId="0" fontId="7" fillId="0" borderId="19" xfId="0" applyFont="1" applyBorder="1" applyAlignment="1" applyProtection="1">
      <alignment horizontal="left" vertical="center" indent="1"/>
    </xf>
    <xf numFmtId="0" fontId="7" fillId="0" borderId="7" xfId="0" applyFont="1" applyBorder="1" applyAlignment="1" applyProtection="1">
      <alignment horizontal="left" vertical="center" indent="1"/>
    </xf>
    <xf numFmtId="0" fontId="7" fillId="0" borderId="8" xfId="0" applyFont="1" applyBorder="1" applyAlignment="1" applyProtection="1">
      <alignment horizontal="left" vertical="center" indent="1"/>
    </xf>
    <xf numFmtId="2" fontId="3" fillId="0" borderId="9" xfId="0" applyNumberFormat="1" applyFont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5" fontId="7" fillId="0" borderId="17" xfId="0" applyNumberFormat="1" applyFont="1" applyFill="1" applyBorder="1" applyAlignment="1" applyProtection="1">
      <alignment horizontal="center" vertical="center"/>
    </xf>
    <xf numFmtId="165" fontId="7" fillId="0" borderId="20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7" fillId="0" borderId="11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center" indent="1"/>
    </xf>
    <xf numFmtId="0" fontId="5" fillId="3" borderId="8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left" vertical="center" indent="1"/>
    </xf>
    <xf numFmtId="0" fontId="5" fillId="3" borderId="12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horizontal="left" vertical="center" indent="1"/>
    </xf>
    <xf numFmtId="0" fontId="7" fillId="4" borderId="7" xfId="0" applyFont="1" applyFill="1" applyBorder="1" applyAlignment="1" applyProtection="1">
      <alignment horizontal="center" vertical="center" wrapText="1"/>
    </xf>
  </cellXfs>
  <cellStyles count="11">
    <cellStyle name="Binlik Ayracı_Kitap3" xfId="4"/>
    <cellStyle name="Euro" xfId="1"/>
    <cellStyle name="Normal" xfId="0" builtinId="0"/>
    <cellStyle name="Normal 2" xfId="5"/>
    <cellStyle name="Normalny 3" xfId="6"/>
    <cellStyle name="Prozent 2" xfId="7"/>
    <cellStyle name="Separador de milhares 2" xfId="2"/>
    <cellStyle name="Standard 2" xfId="8"/>
    <cellStyle name="Standard 2 2" xfId="9"/>
    <cellStyle name="Standard 3" xfId="3"/>
    <cellStyle name="Standard_E60_BAB_Businesplan001006" xfId="10"/>
  </cellStyles>
  <dxfs count="0"/>
  <tableStyles count="0" defaultTableStyle="TableStyleMedium2" defaultPivotStyle="PivotStyleLight16"/>
  <colors>
    <mruColors>
      <color rgb="FFFFFFCC"/>
      <color rgb="FF0000FF"/>
      <color rgb="FFFFFFF0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1979962681656"/>
          <c:y val="8.6393719667067465E-2"/>
          <c:w val="0.88058176356274054"/>
          <c:h val="0.79085772994808889"/>
        </c:manualLayout>
      </c:layout>
      <c:barChart>
        <c:barDir val="col"/>
        <c:grouping val="clustered"/>
        <c:varyColors val="0"/>
        <c:ser>
          <c:idx val="3"/>
          <c:order val="2"/>
          <c:tx>
            <c:v>standard time</c:v>
          </c:tx>
          <c:spPr>
            <a:solidFill>
              <a:srgbClr val="002060"/>
            </a:solidFill>
            <a:ln w="19050">
              <a:solidFill>
                <a:srgbClr val="C00000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Lbls>
            <c:spPr>
              <a:solidFill>
                <a:srgbClr val="C00000"/>
              </a:solidFill>
              <a:ln w="12700">
                <a:solidFill>
                  <a:schemeClr val="tx1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Resume!$E$6:$F$15</c:f>
              <c:strCache>
                <c:ptCount val="10"/>
                <c:pt idx="0">
                  <c:v>Scan</c:v>
                </c:pt>
                <c:pt idx="1">
                  <c:v>Insert Bushing</c:v>
                </c:pt>
                <c:pt idx="2">
                  <c:v>Obtain/Insert MF</c:v>
                </c:pt>
                <c:pt idx="3">
                  <c:v>Insert Grease</c:v>
                </c:pt>
                <c:pt idx="4">
                  <c:v>Insert Lids</c:v>
                </c:pt>
                <c:pt idx="5">
                  <c:v>Insert Armrest Bolts</c:v>
                </c:pt>
                <c:pt idx="6">
                  <c:v>Remove/Insert Label</c:v>
                </c:pt>
                <c:pt idx="7">
                  <c:v>Insert Springs</c:v>
                </c:pt>
                <c:pt idx="8">
                  <c:v>Move To Wip</c:v>
                </c:pt>
                <c:pt idx="9">
                  <c:v>Global</c:v>
                </c:pt>
              </c:strCache>
            </c:strRef>
          </c:cat>
          <c:val>
            <c:numRef>
              <c:f>Resume!$M$6:$M$25</c:f>
              <c:numCache>
                <c:formatCode>0</c:formatCode>
                <c:ptCount val="10"/>
                <c:pt idx="0">
                  <c:v>3.7</c:v>
                </c:pt>
                <c:pt idx="1">
                  <c:v>4.4000000000000004</c:v>
                </c:pt>
                <c:pt idx="2">
                  <c:v>7.5555555555555554</c:v>
                </c:pt>
                <c:pt idx="3">
                  <c:v>9</c:v>
                </c:pt>
                <c:pt idx="4">
                  <c:v>19.399999999999999</c:v>
                </c:pt>
                <c:pt idx="5">
                  <c:v>9</c:v>
                </c:pt>
                <c:pt idx="6">
                  <c:v>8.8000000000000007</c:v>
                </c:pt>
                <c:pt idx="7">
                  <c:v>15</c:v>
                </c:pt>
                <c:pt idx="8">
                  <c:v>5.5</c:v>
                </c:pt>
                <c:pt idx="9">
                  <c:v>85.3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5088"/>
      </c:barChart>
      <c:lineChart>
        <c:grouping val="standard"/>
        <c:varyColors val="0"/>
        <c:ser>
          <c:idx val="1"/>
          <c:order val="0"/>
          <c:tx>
            <c:v>customer takt time</c:v>
          </c:tx>
          <c:spPr>
            <a:ln w="38100"/>
          </c:spPr>
          <c:marker>
            <c:symbol val="none"/>
          </c:marker>
          <c:cat>
            <c:numRef>
              <c:f>Resume!$AK$6:$AK$15</c:f>
              <c:numCache>
                <c:formatCode>General</c:formatCode>
                <c:ptCount val="10"/>
              </c:numCache>
            </c:numRef>
          </c:cat>
          <c:val>
            <c:numRef>
              <c:f>Resume!$AD$6:$AD$25</c:f>
              <c:numCache>
                <c:formatCode>General</c:formatCode>
                <c:ptCount val="10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</c:numCache>
            </c:numRef>
          </c:val>
          <c:smooth val="0"/>
        </c:ser>
        <c:ser>
          <c:idx val="2"/>
          <c:order val="1"/>
          <c:tx>
            <c:v>target takt time</c:v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Resume!$AK$6:$AK$15</c:f>
              <c:numCache>
                <c:formatCode>General</c:formatCode>
                <c:ptCount val="10"/>
              </c:numCache>
            </c:numRef>
          </c:cat>
          <c:val>
            <c:numRef>
              <c:f>Resume!$AE$6:$AE$25</c:f>
              <c:numCache>
                <c:formatCode>0.0</c:formatCode>
                <c:ptCount val="10"/>
                <c:pt idx="0">
                  <c:v>59.999999999999993</c:v>
                </c:pt>
                <c:pt idx="1">
                  <c:v>59.999999999999993</c:v>
                </c:pt>
                <c:pt idx="2">
                  <c:v>59.999999999999993</c:v>
                </c:pt>
                <c:pt idx="3">
                  <c:v>59.999999999999993</c:v>
                </c:pt>
                <c:pt idx="4">
                  <c:v>59.999999999999993</c:v>
                </c:pt>
                <c:pt idx="5">
                  <c:v>59.999999999999993</c:v>
                </c:pt>
                <c:pt idx="6">
                  <c:v>59.999999999999993</c:v>
                </c:pt>
                <c:pt idx="7">
                  <c:v>59.999999999999993</c:v>
                </c:pt>
                <c:pt idx="8">
                  <c:v>59.999999999999993</c:v>
                </c:pt>
                <c:pt idx="9">
                  <c:v>59.999999999999993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43168"/>
        <c:axId val="74345088"/>
      </c:lineChart>
      <c:catAx>
        <c:axId val="7434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Operation no.</a:t>
                </a:r>
              </a:p>
            </c:rich>
          </c:tx>
          <c:layout>
            <c:manualLayout>
              <c:xMode val="edge"/>
              <c:yMode val="edge"/>
              <c:x val="0.48239108908603107"/>
              <c:y val="0.943520227024986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4345088"/>
        <c:crosses val="autoZero"/>
        <c:auto val="1"/>
        <c:lblAlgn val="ctr"/>
        <c:lblOffset val="100"/>
        <c:noMultiLvlLbl val="0"/>
      </c:catAx>
      <c:valAx>
        <c:axId val="743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US"/>
                  <a:t>Standard time per operation</a:t>
                </a:r>
              </a:p>
            </c:rich>
          </c:tx>
          <c:layout>
            <c:manualLayout>
              <c:xMode val="edge"/>
              <c:yMode val="edge"/>
              <c:x val="1.0592735006102465E-2"/>
              <c:y val="0.2852470678750781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43431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2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43814</xdr:colOff>
      <xdr:row>4</xdr:row>
      <xdr:rowOff>167640</xdr:rowOff>
    </xdr:from>
    <xdr:to>
      <xdr:col>52</xdr:col>
      <xdr:colOff>457200</xdr:colOff>
      <xdr:row>35</xdr:row>
      <xdr:rowOff>68580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2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4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QP\4.Eng.%20de%20Processos\APQP%20282%20-%20Livery%20CNH\17_Manufacturing%20Process\CNH%20Livery%20-%20Manufacturing_Process_Develop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antazidis-e\AppData\Local\Microsoft\Windows\Temporary%20Internet%20Files\Content.Outlook\7U7VS2NR\(S)WCT%20%20OIS%20SE250%20PO%20LA_V2_von%20Jose%20Luis_hat%20Feh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Change docu"/>
      <sheetName val="02 Basic data"/>
      <sheetName val="03 Production process"/>
      <sheetName val="04_PCS_OBC_Final"/>
      <sheetName val="04_PCS_OBC_pre_1"/>
      <sheetName val="04_PCS_OBC_pre_2"/>
      <sheetName val="04_PCS_OBC_pre_3"/>
      <sheetName val="05_invest"/>
      <sheetName val="WSC"/>
      <sheetName val="History"/>
      <sheetName val="Welding"/>
    </sheetNames>
    <sheetDataSet>
      <sheetData sheetId="0"/>
      <sheetData sheetId="1">
        <row r="1">
          <cell r="C1" t="str">
            <v>English</v>
          </cell>
        </row>
        <row r="21">
          <cell r="J21">
            <v>0.1</v>
          </cell>
        </row>
        <row r="26">
          <cell r="D26">
            <v>475.24752475247527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  <sheetName val="TIME CAPTURE"/>
      <sheetName val="WORK COMBINATION TABLE"/>
      <sheetName val="STANDARDIZED WORK CHART"/>
      <sheetName val="OPERATION INSTRUCCION SHEET"/>
      <sheetName val="HOJA MODIFIC ACIONES"/>
      <sheetName val="FIGURAS Y SIMBOLOS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B1:BA31"/>
  <sheetViews>
    <sheetView showGridLines="0" tabSelected="1" topLeftCell="AF1" zoomScaleNormal="100" zoomScaleSheetLayoutView="100" workbookViewId="0">
      <selection activeCell="BB8" sqref="BB8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16" width="7.109375" style="5" customWidth="1"/>
    <col min="17" max="27" width="1.44140625" style="5" customWidth="1"/>
    <col min="28" max="29" width="7.109375" style="5" customWidth="1"/>
    <col min="30" max="31" width="8.5546875" style="5" customWidth="1"/>
    <col min="32" max="58" width="7.109375" style="5" customWidth="1"/>
    <col min="59" max="16384" width="9.109375" style="5"/>
  </cols>
  <sheetData>
    <row r="1" spans="2:53" ht="7.5" customHeight="1" thickBot="1"/>
    <row r="2" spans="2:53" ht="18.75" customHeight="1" thickTop="1">
      <c r="B2" s="59"/>
      <c r="C2" s="60"/>
      <c r="D2" s="60"/>
      <c r="E2" s="63" t="s">
        <v>72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72" t="s">
        <v>28</v>
      </c>
      <c r="R2" s="73"/>
      <c r="S2" s="73"/>
      <c r="T2" s="73"/>
      <c r="U2" s="74"/>
      <c r="V2" s="74"/>
      <c r="W2" s="74"/>
      <c r="X2" s="74"/>
      <c r="Y2" s="74"/>
      <c r="Z2" s="75"/>
      <c r="AA2" s="6"/>
      <c r="AG2" s="50" t="s">
        <v>102</v>
      </c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2"/>
    </row>
    <row r="3" spans="2:53" ht="18.75" customHeight="1">
      <c r="B3" s="61"/>
      <c r="C3" s="62"/>
      <c r="D3" s="62"/>
      <c r="E3" s="64" t="s">
        <v>63</v>
      </c>
      <c r="F3" s="64"/>
      <c r="G3" s="64" t="s">
        <v>75</v>
      </c>
      <c r="H3" s="64"/>
      <c r="I3" s="64"/>
      <c r="J3" s="64"/>
      <c r="K3" s="64"/>
      <c r="L3" s="64"/>
      <c r="M3" s="100" t="s">
        <v>23</v>
      </c>
      <c r="N3" s="101"/>
      <c r="O3" s="100" t="s">
        <v>25</v>
      </c>
      <c r="P3" s="101"/>
      <c r="Q3" s="96" t="s">
        <v>26</v>
      </c>
      <c r="R3" s="96"/>
      <c r="S3" s="96"/>
      <c r="T3" s="96"/>
      <c r="U3" s="96"/>
      <c r="V3" s="96"/>
      <c r="W3" s="96"/>
      <c r="X3" s="96"/>
      <c r="Y3" s="96"/>
      <c r="Z3" s="97"/>
      <c r="AA3" s="6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5"/>
    </row>
    <row r="4" spans="2:53" ht="18.75" customHeight="1" thickBot="1">
      <c r="B4" s="61"/>
      <c r="C4" s="62"/>
      <c r="D4" s="62"/>
      <c r="E4" s="98" t="s">
        <v>78</v>
      </c>
      <c r="F4" s="98"/>
      <c r="G4" s="99" t="s">
        <v>79</v>
      </c>
      <c r="H4" s="99"/>
      <c r="I4" s="99"/>
      <c r="J4" s="99"/>
      <c r="K4" s="99"/>
      <c r="L4" s="99"/>
      <c r="M4" s="99">
        <v>66</v>
      </c>
      <c r="N4" s="99"/>
      <c r="O4" s="106">
        <v>10</v>
      </c>
      <c r="P4" s="106"/>
      <c r="Q4" s="94">
        <f>IF(M4="","",M4/((100+O4)/100))</f>
        <v>59.999999999999993</v>
      </c>
      <c r="R4" s="94"/>
      <c r="S4" s="94"/>
      <c r="T4" s="94"/>
      <c r="U4" s="94"/>
      <c r="V4" s="94"/>
      <c r="W4" s="94"/>
      <c r="X4" s="94"/>
      <c r="Y4" s="94"/>
      <c r="Z4" s="95"/>
      <c r="AA4" s="7"/>
      <c r="AG4" s="56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8"/>
    </row>
    <row r="5" spans="2:53" ht="22.5" customHeight="1" thickTop="1" thickBot="1">
      <c r="B5" s="21" t="s">
        <v>22</v>
      </c>
      <c r="C5" s="65" t="s">
        <v>73</v>
      </c>
      <c r="D5" s="65"/>
      <c r="E5" s="65" t="s">
        <v>74</v>
      </c>
      <c r="F5" s="65"/>
      <c r="G5" s="65" t="s">
        <v>65</v>
      </c>
      <c r="H5" s="65"/>
      <c r="I5" s="65"/>
      <c r="J5" s="65"/>
      <c r="K5" s="65"/>
      <c r="L5" s="65"/>
      <c r="M5" s="65" t="s">
        <v>35</v>
      </c>
      <c r="N5" s="65"/>
      <c r="O5" s="81" t="s">
        <v>70</v>
      </c>
      <c r="P5" s="82"/>
      <c r="Q5" s="90" t="s">
        <v>71</v>
      </c>
      <c r="R5" s="90"/>
      <c r="S5" s="90"/>
      <c r="T5" s="90"/>
      <c r="U5" s="90"/>
      <c r="V5" s="90"/>
      <c r="W5" s="90"/>
      <c r="X5" s="90"/>
      <c r="Y5" s="90"/>
      <c r="Z5" s="91"/>
      <c r="AA5" s="8"/>
      <c r="AB5" s="8"/>
      <c r="AC5" s="8"/>
      <c r="AD5" s="27" t="s">
        <v>23</v>
      </c>
      <c r="AE5" s="27" t="s">
        <v>24</v>
      </c>
      <c r="AF5" s="8"/>
      <c r="AG5" s="8"/>
      <c r="AH5" s="8"/>
      <c r="AI5" s="8"/>
    </row>
    <row r="6" spans="2:53" s="10" customFormat="1" ht="15" customHeight="1">
      <c r="B6" s="18">
        <v>1</v>
      </c>
      <c r="C6" s="68" t="s">
        <v>79</v>
      </c>
      <c r="D6" s="69"/>
      <c r="E6" s="105" t="s">
        <v>81</v>
      </c>
      <c r="F6" s="69"/>
      <c r="G6" s="102" t="s">
        <v>81</v>
      </c>
      <c r="H6" s="103"/>
      <c r="I6" s="103"/>
      <c r="J6" s="103"/>
      <c r="K6" s="103"/>
      <c r="L6" s="104"/>
      <c r="M6" s="85">
        <f>IF(Scan!$BF$12="","",Scan!$BF$12)</f>
        <v>3.7</v>
      </c>
      <c r="N6" s="86"/>
      <c r="O6" s="83">
        <f>IF(Scan!$BF$14="","",Scan!$BF$14)</f>
        <v>846.063454759107</v>
      </c>
      <c r="P6" s="84"/>
      <c r="Q6" s="92"/>
      <c r="R6" s="92"/>
      <c r="S6" s="92"/>
      <c r="T6" s="92"/>
      <c r="U6" s="92"/>
      <c r="V6" s="92"/>
      <c r="W6" s="92"/>
      <c r="X6" s="92"/>
      <c r="Y6" s="92"/>
      <c r="Z6" s="93"/>
      <c r="AA6" s="9"/>
      <c r="AB6" s="9"/>
      <c r="AC6" s="9"/>
      <c r="AD6" s="28">
        <f>$M$4</f>
        <v>66</v>
      </c>
      <c r="AE6" s="29">
        <f>$Q$4</f>
        <v>59.999999999999993</v>
      </c>
      <c r="AF6" s="9"/>
      <c r="AG6" s="9"/>
      <c r="AH6" s="9"/>
      <c r="AI6" s="9"/>
    </row>
    <row r="7" spans="2:53" s="10" customFormat="1" ht="15" customHeight="1">
      <c r="B7" s="19">
        <v>2</v>
      </c>
      <c r="C7" s="70" t="s">
        <v>79</v>
      </c>
      <c r="D7" s="71"/>
      <c r="E7" s="79" t="s">
        <v>82</v>
      </c>
      <c r="F7" s="80"/>
      <c r="G7" s="76" t="s">
        <v>82</v>
      </c>
      <c r="H7" s="77"/>
      <c r="I7" s="77"/>
      <c r="J7" s="77"/>
      <c r="K7" s="77"/>
      <c r="L7" s="78"/>
      <c r="M7" s="87">
        <f>IF('Insert Bushing'!$BF$12="","",'Insert Bushing'!$BF$12)</f>
        <v>4.4000000000000004</v>
      </c>
      <c r="N7" s="87"/>
      <c r="O7" s="88">
        <f>IF('Insert Bushing'!$BF$14="","",'Insert Bushing'!$BF$14)</f>
        <v>711.46245059288526</v>
      </c>
      <c r="P7" s="89"/>
      <c r="Q7" s="66"/>
      <c r="R7" s="66"/>
      <c r="S7" s="66"/>
      <c r="T7" s="66"/>
      <c r="U7" s="66"/>
      <c r="V7" s="66"/>
      <c r="W7" s="66"/>
      <c r="X7" s="66"/>
      <c r="Y7" s="66"/>
      <c r="Z7" s="67"/>
      <c r="AA7" s="9"/>
      <c r="AB7" s="9"/>
      <c r="AC7" s="9"/>
      <c r="AD7" s="28">
        <f t="shared" ref="AD7:AD15" si="0">$M$4</f>
        <v>66</v>
      </c>
      <c r="AE7" s="29">
        <f t="shared" ref="AE7:AE15" si="1">$Q$4</f>
        <v>59.999999999999993</v>
      </c>
      <c r="AF7" s="9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2:53" s="10" customFormat="1" ht="15" customHeight="1">
      <c r="B8" s="19">
        <v>3</v>
      </c>
      <c r="C8" s="70" t="s">
        <v>79</v>
      </c>
      <c r="D8" s="71"/>
      <c r="E8" s="131" t="s">
        <v>83</v>
      </c>
      <c r="F8" s="131"/>
      <c r="G8" s="76" t="s">
        <v>83</v>
      </c>
      <c r="H8" s="77"/>
      <c r="I8" s="77"/>
      <c r="J8" s="77"/>
      <c r="K8" s="77"/>
      <c r="L8" s="78"/>
      <c r="M8" s="87">
        <f>IF('Obtain-Insert MF'!$BF$12="","",'Obtain-Insert MF'!$BF$12)</f>
        <v>7.5555555555555554</v>
      </c>
      <c r="N8" s="87"/>
      <c r="O8" s="132">
        <f>IF('Obtain-Insert MF'!$BF$14="","",'Obtain-Insert MF'!$BF$14)</f>
        <v>414.3222506393862</v>
      </c>
      <c r="P8" s="132"/>
      <c r="Q8" s="66"/>
      <c r="R8" s="66"/>
      <c r="S8" s="66"/>
      <c r="T8" s="66"/>
      <c r="U8" s="66"/>
      <c r="V8" s="66"/>
      <c r="W8" s="66"/>
      <c r="X8" s="66"/>
      <c r="Y8" s="66"/>
      <c r="Z8" s="67"/>
      <c r="AA8" s="9"/>
      <c r="AB8" s="9"/>
      <c r="AC8" s="9"/>
      <c r="AD8" s="28">
        <f t="shared" si="0"/>
        <v>66</v>
      </c>
      <c r="AE8" s="29">
        <f t="shared" si="1"/>
        <v>59.999999999999993</v>
      </c>
      <c r="AF8" s="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2:53" s="10" customFormat="1" ht="15" customHeight="1">
      <c r="B9" s="19">
        <v>4</v>
      </c>
      <c r="C9" s="70" t="s">
        <v>79</v>
      </c>
      <c r="D9" s="71"/>
      <c r="E9" s="131" t="s">
        <v>84</v>
      </c>
      <c r="F9" s="131"/>
      <c r="G9" s="76" t="s">
        <v>84</v>
      </c>
      <c r="H9" s="77"/>
      <c r="I9" s="77"/>
      <c r="J9" s="77"/>
      <c r="K9" s="77"/>
      <c r="L9" s="78"/>
      <c r="M9" s="87">
        <f>IF('Apply Grease'!$BF$12="","",'Apply Grease'!$BF$12)</f>
        <v>9</v>
      </c>
      <c r="N9" s="87"/>
      <c r="O9" s="132">
        <f>IF('Apply Grease'!$BF$14="","",'Apply Grease'!$BF$14)</f>
        <v>347.82608695652175</v>
      </c>
      <c r="P9" s="132"/>
      <c r="Q9" s="66"/>
      <c r="R9" s="66"/>
      <c r="S9" s="66"/>
      <c r="T9" s="66"/>
      <c r="U9" s="66"/>
      <c r="V9" s="66"/>
      <c r="W9" s="66"/>
      <c r="X9" s="66"/>
      <c r="Y9" s="66"/>
      <c r="Z9" s="67"/>
      <c r="AA9" s="9"/>
      <c r="AB9" s="9"/>
      <c r="AC9" s="9"/>
      <c r="AD9" s="28">
        <f t="shared" si="0"/>
        <v>66</v>
      </c>
      <c r="AE9" s="29">
        <f t="shared" si="1"/>
        <v>59.999999999999993</v>
      </c>
      <c r="AF9" s="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2:53" s="10" customFormat="1" ht="15" customHeight="1">
      <c r="B10" s="19">
        <v>5</v>
      </c>
      <c r="C10" s="70" t="s">
        <v>79</v>
      </c>
      <c r="D10" s="71"/>
      <c r="E10" s="131" t="s">
        <v>85</v>
      </c>
      <c r="F10" s="131"/>
      <c r="G10" s="76" t="s">
        <v>85</v>
      </c>
      <c r="H10" s="77"/>
      <c r="I10" s="77"/>
      <c r="J10" s="77"/>
      <c r="K10" s="77"/>
      <c r="L10" s="78"/>
      <c r="M10" s="87">
        <f>IF('Insert Lids'!$BF$12="","",'Insert Lids'!$BF$12)</f>
        <v>19.399999999999999</v>
      </c>
      <c r="N10" s="87"/>
      <c r="O10" s="132">
        <f>IF('Insert Lids'!$BF$14="","",'Insert Lids'!$BF$14)</f>
        <v>161.36261766024205</v>
      </c>
      <c r="P10" s="132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9"/>
      <c r="AB10" s="9"/>
      <c r="AC10" s="9"/>
      <c r="AD10" s="28">
        <f t="shared" si="0"/>
        <v>66</v>
      </c>
      <c r="AE10" s="29">
        <f t="shared" si="1"/>
        <v>59.999999999999993</v>
      </c>
      <c r="AF10" s="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2:53" s="10" customFormat="1" ht="15" customHeight="1">
      <c r="B11" s="19">
        <v>6</v>
      </c>
      <c r="C11" s="70" t="s">
        <v>79</v>
      </c>
      <c r="D11" s="71"/>
      <c r="E11" s="131" t="s">
        <v>86</v>
      </c>
      <c r="F11" s="131"/>
      <c r="G11" s="76" t="s">
        <v>86</v>
      </c>
      <c r="H11" s="77"/>
      <c r="I11" s="77"/>
      <c r="J11" s="77"/>
      <c r="K11" s="77"/>
      <c r="L11" s="78"/>
      <c r="M11" s="87">
        <f>IF('Insert Bolts'!$BF$12="","",'Insert Bolts'!$BF$12)</f>
        <v>9</v>
      </c>
      <c r="N11" s="87"/>
      <c r="O11" s="132">
        <f>IF('Insert Bolts'!$BF$14="","",'Insert Bolts'!$BF$14)</f>
        <v>347.82608695652175</v>
      </c>
      <c r="P11" s="132"/>
      <c r="Q11" s="66"/>
      <c r="R11" s="66"/>
      <c r="S11" s="66"/>
      <c r="T11" s="66"/>
      <c r="U11" s="66"/>
      <c r="V11" s="66"/>
      <c r="W11" s="66"/>
      <c r="X11" s="66"/>
      <c r="Y11" s="66"/>
      <c r="Z11" s="67"/>
      <c r="AA11" s="9"/>
      <c r="AB11" s="9"/>
      <c r="AC11" s="9"/>
      <c r="AD11" s="28">
        <f t="shared" si="0"/>
        <v>66</v>
      </c>
      <c r="AE11" s="29">
        <f t="shared" si="1"/>
        <v>59.999999999999993</v>
      </c>
      <c r="AF11" s="9"/>
      <c r="AG11" s="9"/>
      <c r="AH11" s="9"/>
      <c r="AI11" s="9"/>
    </row>
    <row r="12" spans="2:53" s="10" customFormat="1" ht="15" customHeight="1">
      <c r="B12" s="19">
        <v>7</v>
      </c>
      <c r="C12" s="70" t="s">
        <v>79</v>
      </c>
      <c r="D12" s="71"/>
      <c r="E12" s="131" t="s">
        <v>87</v>
      </c>
      <c r="F12" s="131"/>
      <c r="G12" s="76" t="s">
        <v>87</v>
      </c>
      <c r="H12" s="77"/>
      <c r="I12" s="77"/>
      <c r="J12" s="77"/>
      <c r="K12" s="77"/>
      <c r="L12" s="78"/>
      <c r="M12" s="87">
        <f>IF('Remove-Insert Label'!$BF$12="","",'Remove-Insert Label'!$BF$12)</f>
        <v>8.8000000000000007</v>
      </c>
      <c r="N12" s="87"/>
      <c r="O12" s="132">
        <f>IF('Remove-Insert Label'!$BF$14="","",'Remove-Insert Label'!$BF$14)</f>
        <v>355.73122529644263</v>
      </c>
      <c r="P12" s="132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9"/>
      <c r="AB12" s="9"/>
      <c r="AC12" s="9"/>
      <c r="AD12" s="28">
        <f t="shared" si="0"/>
        <v>66</v>
      </c>
      <c r="AE12" s="29">
        <f t="shared" si="1"/>
        <v>59.999999999999993</v>
      </c>
      <c r="AF12" s="9"/>
      <c r="AG12" s="9"/>
      <c r="AH12" s="9"/>
      <c r="AI12" s="9"/>
    </row>
    <row r="13" spans="2:53" s="10" customFormat="1" ht="15" customHeight="1">
      <c r="B13" s="19">
        <v>8</v>
      </c>
      <c r="C13" s="70" t="s">
        <v>79</v>
      </c>
      <c r="D13" s="71"/>
      <c r="E13" s="131" t="s">
        <v>88</v>
      </c>
      <c r="F13" s="131"/>
      <c r="G13" s="76" t="s">
        <v>88</v>
      </c>
      <c r="H13" s="77"/>
      <c r="I13" s="77"/>
      <c r="J13" s="77"/>
      <c r="K13" s="77"/>
      <c r="L13" s="78"/>
      <c r="M13" s="87">
        <f>IF('Insert Springs'!$BF$12="","",'Insert Springs'!$BF$12)</f>
        <v>15</v>
      </c>
      <c r="N13" s="87"/>
      <c r="O13" s="132">
        <f>IF('Insert Springs'!$BF$14="","",'Insert Springs'!$BF$14)</f>
        <v>208.69565217391303</v>
      </c>
      <c r="P13" s="132"/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9"/>
      <c r="AB13" s="9"/>
      <c r="AC13" s="9"/>
      <c r="AD13" s="28">
        <f t="shared" si="0"/>
        <v>66</v>
      </c>
      <c r="AE13" s="29">
        <f t="shared" si="1"/>
        <v>59.999999999999993</v>
      </c>
      <c r="AF13" s="9"/>
      <c r="AG13" s="9"/>
      <c r="AH13" s="9"/>
      <c r="AI13" s="9"/>
    </row>
    <row r="14" spans="2:53" s="10" customFormat="1" ht="15" customHeight="1">
      <c r="B14" s="19">
        <v>9</v>
      </c>
      <c r="C14" s="70" t="s">
        <v>79</v>
      </c>
      <c r="D14" s="71"/>
      <c r="E14" s="131" t="s">
        <v>89</v>
      </c>
      <c r="F14" s="131"/>
      <c r="G14" s="76" t="s">
        <v>89</v>
      </c>
      <c r="H14" s="77"/>
      <c r="I14" s="77"/>
      <c r="J14" s="77"/>
      <c r="K14" s="77"/>
      <c r="L14" s="78"/>
      <c r="M14" s="87">
        <f>IF('Move to Wip'!$BF$12="","",'Move to Wip'!$BF$12)</f>
        <v>5.5</v>
      </c>
      <c r="N14" s="87"/>
      <c r="O14" s="132">
        <f>IF('Move to Wip'!$BF$14="","",'Move to Wip'!$BF$14)</f>
        <v>569.16996047430825</v>
      </c>
      <c r="P14" s="132"/>
      <c r="Q14" s="66"/>
      <c r="R14" s="66"/>
      <c r="S14" s="66"/>
      <c r="T14" s="66"/>
      <c r="U14" s="66"/>
      <c r="V14" s="66"/>
      <c r="W14" s="66"/>
      <c r="X14" s="66"/>
      <c r="Y14" s="66"/>
      <c r="Z14" s="67"/>
      <c r="AA14" s="9"/>
      <c r="AB14" s="9"/>
      <c r="AC14" s="9"/>
      <c r="AD14" s="28">
        <f t="shared" si="0"/>
        <v>66</v>
      </c>
      <c r="AE14" s="29">
        <f t="shared" si="1"/>
        <v>59.999999999999993</v>
      </c>
      <c r="AF14" s="9"/>
      <c r="AG14" s="9"/>
      <c r="AH14" s="9"/>
      <c r="AI14" s="9"/>
    </row>
    <row r="15" spans="2:53" s="10" customFormat="1" ht="15" customHeight="1">
      <c r="B15" s="19">
        <v>10</v>
      </c>
      <c r="C15" s="70" t="s">
        <v>79</v>
      </c>
      <c r="D15" s="71"/>
      <c r="E15" s="131" t="s">
        <v>101</v>
      </c>
      <c r="F15" s="131"/>
      <c r="G15" s="76" t="s">
        <v>101</v>
      </c>
      <c r="H15" s="77"/>
      <c r="I15" s="77"/>
      <c r="J15" s="77"/>
      <c r="K15" s="77"/>
      <c r="L15" s="78"/>
      <c r="M15" s="87">
        <f>IF(Total!$BF$12="","",Total!$BF$12)</f>
        <v>85.3</v>
      </c>
      <c r="N15" s="87"/>
      <c r="O15" s="132">
        <f>IF(Total!$BF$14="","",Total!$BF$14)</f>
        <v>36.699118201743211</v>
      </c>
      <c r="P15" s="132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9"/>
      <c r="AB15" s="9"/>
      <c r="AC15" s="9"/>
      <c r="AD15" s="28">
        <f t="shared" si="0"/>
        <v>66</v>
      </c>
      <c r="AE15" s="29">
        <f t="shared" si="1"/>
        <v>59.999999999999993</v>
      </c>
      <c r="AF15" s="9"/>
      <c r="AG15" s="9"/>
    </row>
    <row r="16" spans="2:53" s="10" customFormat="1" ht="15" hidden="1" customHeight="1">
      <c r="B16" s="19">
        <v>11</v>
      </c>
      <c r="C16" s="70"/>
      <c r="D16" s="71"/>
      <c r="E16" s="133"/>
      <c r="F16" s="71"/>
      <c r="G16" s="76"/>
      <c r="H16" s="77"/>
      <c r="I16" s="77"/>
      <c r="J16" s="77"/>
      <c r="K16" s="77"/>
      <c r="L16" s="78"/>
      <c r="M16" s="134"/>
      <c r="N16" s="135"/>
      <c r="O16" s="76"/>
      <c r="P16" s="78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9"/>
      <c r="AB16" s="9"/>
      <c r="AC16" s="9"/>
      <c r="AD16" s="9"/>
      <c r="AE16" s="9"/>
      <c r="AF16" s="9"/>
      <c r="AG16" s="9"/>
    </row>
    <row r="17" spans="2:33" s="10" customFormat="1" ht="15" hidden="1" customHeight="1">
      <c r="B17" s="19">
        <v>12</v>
      </c>
      <c r="C17" s="70"/>
      <c r="D17" s="71"/>
      <c r="E17" s="133"/>
      <c r="F17" s="71"/>
      <c r="G17" s="76"/>
      <c r="H17" s="77"/>
      <c r="I17" s="77"/>
      <c r="J17" s="77"/>
      <c r="K17" s="77"/>
      <c r="L17" s="78"/>
      <c r="M17" s="134"/>
      <c r="N17" s="135"/>
      <c r="O17" s="76"/>
      <c r="P17" s="78"/>
      <c r="Q17" s="66"/>
      <c r="R17" s="66"/>
      <c r="S17" s="66"/>
      <c r="T17" s="66"/>
      <c r="U17" s="66"/>
      <c r="V17" s="66"/>
      <c r="W17" s="66"/>
      <c r="X17" s="66"/>
      <c r="Y17" s="66"/>
      <c r="Z17" s="67"/>
      <c r="AA17" s="9"/>
      <c r="AB17" s="9"/>
      <c r="AC17" s="9"/>
      <c r="AD17" s="9"/>
      <c r="AE17" s="9"/>
      <c r="AF17" s="9"/>
      <c r="AG17" s="9"/>
    </row>
    <row r="18" spans="2:33" s="10" customFormat="1" ht="15" hidden="1" customHeight="1">
      <c r="B18" s="19">
        <v>13</v>
      </c>
      <c r="C18" s="70"/>
      <c r="D18" s="71"/>
      <c r="E18" s="133"/>
      <c r="F18" s="71"/>
      <c r="G18" s="76"/>
      <c r="H18" s="77"/>
      <c r="I18" s="77"/>
      <c r="J18" s="77"/>
      <c r="K18" s="77"/>
      <c r="L18" s="78"/>
      <c r="M18" s="134"/>
      <c r="N18" s="135"/>
      <c r="O18" s="76"/>
      <c r="P18" s="78"/>
      <c r="Q18" s="66"/>
      <c r="R18" s="66"/>
      <c r="S18" s="66"/>
      <c r="T18" s="66"/>
      <c r="U18" s="66"/>
      <c r="V18" s="66"/>
      <c r="W18" s="66"/>
      <c r="X18" s="66"/>
      <c r="Y18" s="66"/>
      <c r="Z18" s="67"/>
      <c r="AA18" s="9"/>
      <c r="AB18" s="9"/>
      <c r="AC18" s="9"/>
      <c r="AD18" s="9"/>
      <c r="AE18" s="9"/>
      <c r="AF18" s="9"/>
      <c r="AG18" s="9"/>
    </row>
    <row r="19" spans="2:33" s="10" customFormat="1" ht="15" hidden="1" customHeight="1">
      <c r="B19" s="19">
        <v>14</v>
      </c>
      <c r="C19" s="70"/>
      <c r="D19" s="71"/>
      <c r="E19" s="133"/>
      <c r="F19" s="71"/>
      <c r="G19" s="76"/>
      <c r="H19" s="77"/>
      <c r="I19" s="77"/>
      <c r="J19" s="77"/>
      <c r="K19" s="77"/>
      <c r="L19" s="78"/>
      <c r="M19" s="134"/>
      <c r="N19" s="135"/>
      <c r="O19" s="76"/>
      <c r="P19" s="78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9"/>
      <c r="AB19" s="9"/>
      <c r="AC19" s="9"/>
      <c r="AD19" s="9"/>
      <c r="AE19" s="9"/>
      <c r="AF19" s="9"/>
      <c r="AG19" s="9"/>
    </row>
    <row r="20" spans="2:33" s="10" customFormat="1" ht="15" hidden="1" customHeight="1">
      <c r="B20" s="19">
        <v>15</v>
      </c>
      <c r="C20" s="70"/>
      <c r="D20" s="71"/>
      <c r="E20" s="76"/>
      <c r="F20" s="78"/>
      <c r="G20" s="76"/>
      <c r="H20" s="77"/>
      <c r="I20" s="77"/>
      <c r="J20" s="77"/>
      <c r="K20" s="77"/>
      <c r="L20" s="78"/>
      <c r="M20" s="134"/>
      <c r="N20" s="135"/>
      <c r="O20" s="76"/>
      <c r="P20" s="78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9"/>
      <c r="AB20" s="9"/>
      <c r="AC20" s="9"/>
      <c r="AD20" s="9"/>
      <c r="AE20" s="9"/>
      <c r="AF20" s="9"/>
      <c r="AG20" s="9"/>
    </row>
    <row r="21" spans="2:33" s="10" customFormat="1" ht="15" hidden="1" customHeight="1">
      <c r="B21" s="19">
        <v>16</v>
      </c>
      <c r="C21" s="70"/>
      <c r="D21" s="71"/>
      <c r="E21" s="76"/>
      <c r="F21" s="78"/>
      <c r="G21" s="76"/>
      <c r="H21" s="77"/>
      <c r="I21" s="77"/>
      <c r="J21" s="77"/>
      <c r="K21" s="77"/>
      <c r="L21" s="78"/>
      <c r="M21" s="134"/>
      <c r="N21" s="135"/>
      <c r="O21" s="76"/>
      <c r="P21" s="78"/>
      <c r="Q21" s="66"/>
      <c r="R21" s="66"/>
      <c r="S21" s="66"/>
      <c r="T21" s="66"/>
      <c r="U21" s="66"/>
      <c r="V21" s="66"/>
      <c r="W21" s="66"/>
      <c r="X21" s="66"/>
      <c r="Y21" s="66"/>
      <c r="Z21" s="67"/>
      <c r="AA21" s="9"/>
      <c r="AB21" s="9"/>
      <c r="AC21" s="9"/>
      <c r="AD21" s="9"/>
      <c r="AE21" s="9"/>
      <c r="AF21" s="9"/>
      <c r="AG21" s="9"/>
    </row>
    <row r="22" spans="2:33" s="10" customFormat="1" ht="15" hidden="1" customHeight="1">
      <c r="B22" s="19">
        <v>17</v>
      </c>
      <c r="C22" s="70"/>
      <c r="D22" s="71"/>
      <c r="E22" s="76"/>
      <c r="F22" s="78"/>
      <c r="G22" s="76"/>
      <c r="H22" s="77"/>
      <c r="I22" s="77"/>
      <c r="J22" s="77"/>
      <c r="K22" s="77"/>
      <c r="L22" s="78"/>
      <c r="M22" s="134"/>
      <c r="N22" s="135"/>
      <c r="O22" s="76"/>
      <c r="P22" s="78"/>
      <c r="Q22" s="66"/>
      <c r="R22" s="66"/>
      <c r="S22" s="66"/>
      <c r="T22" s="66"/>
      <c r="U22" s="66"/>
      <c r="V22" s="66"/>
      <c r="W22" s="66"/>
      <c r="X22" s="66"/>
      <c r="Y22" s="66"/>
      <c r="Z22" s="67"/>
      <c r="AA22" s="9"/>
      <c r="AB22" s="9"/>
      <c r="AC22" s="9"/>
      <c r="AD22" s="9"/>
      <c r="AE22" s="9"/>
      <c r="AF22" s="9"/>
      <c r="AG22" s="9"/>
    </row>
    <row r="23" spans="2:33" s="10" customFormat="1" ht="15" hidden="1" customHeight="1">
      <c r="B23" s="19">
        <v>18</v>
      </c>
      <c r="C23" s="70"/>
      <c r="D23" s="71"/>
      <c r="E23" s="76"/>
      <c r="F23" s="78"/>
      <c r="G23" s="76"/>
      <c r="H23" s="77"/>
      <c r="I23" s="77"/>
      <c r="J23" s="77"/>
      <c r="K23" s="77"/>
      <c r="L23" s="78"/>
      <c r="M23" s="134"/>
      <c r="N23" s="135"/>
      <c r="O23" s="76"/>
      <c r="P23" s="78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33" s="10" customFormat="1" ht="15" hidden="1" customHeight="1">
      <c r="B24" s="19">
        <v>19</v>
      </c>
      <c r="C24" s="70"/>
      <c r="D24" s="71"/>
      <c r="E24" s="76"/>
      <c r="F24" s="78"/>
      <c r="G24" s="76"/>
      <c r="H24" s="77"/>
      <c r="I24" s="77"/>
      <c r="J24" s="77"/>
      <c r="K24" s="77"/>
      <c r="L24" s="78"/>
      <c r="M24" s="134"/>
      <c r="N24" s="135"/>
      <c r="O24" s="76"/>
      <c r="P24" s="78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33" s="10" customFormat="1" ht="15" hidden="1" customHeight="1" thickBot="1">
      <c r="B25" s="19">
        <v>20</v>
      </c>
      <c r="C25" s="136"/>
      <c r="D25" s="137"/>
      <c r="E25" s="138"/>
      <c r="F25" s="140"/>
      <c r="G25" s="138"/>
      <c r="H25" s="139"/>
      <c r="I25" s="139"/>
      <c r="J25" s="139"/>
      <c r="K25" s="139"/>
      <c r="L25" s="140"/>
      <c r="M25" s="141"/>
      <c r="N25" s="142"/>
      <c r="O25" s="138"/>
      <c r="P25" s="140"/>
      <c r="Q25" s="107"/>
      <c r="R25" s="107"/>
      <c r="S25" s="107"/>
      <c r="T25" s="107"/>
      <c r="U25" s="107"/>
      <c r="V25" s="107"/>
      <c r="W25" s="107"/>
      <c r="X25" s="107"/>
      <c r="Y25" s="107"/>
      <c r="Z25" s="108"/>
    </row>
    <row r="26" spans="2:33" s="10" customFormat="1" ht="18.75" customHeight="1">
      <c r="B26" s="22"/>
      <c r="C26" s="119"/>
      <c r="D26" s="119"/>
      <c r="E26" s="118"/>
      <c r="F26" s="118"/>
      <c r="G26" s="118"/>
      <c r="H26" s="118"/>
      <c r="I26" s="120"/>
      <c r="J26" s="120"/>
      <c r="K26" s="121" t="s">
        <v>77</v>
      </c>
      <c r="L26" s="122"/>
      <c r="M26" s="123">
        <f>SUM(M6:N15)</f>
        <v>167.65555555555557</v>
      </c>
      <c r="N26" s="124"/>
      <c r="O26" s="117"/>
      <c r="P26" s="118"/>
      <c r="Q26" s="115"/>
      <c r="R26" s="115"/>
      <c r="S26" s="115"/>
      <c r="T26" s="115"/>
      <c r="U26" s="115"/>
      <c r="V26" s="115"/>
      <c r="W26" s="115"/>
      <c r="X26" s="115"/>
      <c r="Y26" s="115"/>
      <c r="Z26" s="116"/>
    </row>
    <row r="27" spans="2:33" s="10" customFormat="1" ht="18.75" customHeight="1">
      <c r="B27" s="23"/>
      <c r="C27" s="30"/>
      <c r="D27" s="30"/>
      <c r="E27" s="31"/>
      <c r="F27" s="31"/>
      <c r="G27" s="31"/>
      <c r="H27" s="31"/>
      <c r="I27" s="128" t="s">
        <v>76</v>
      </c>
      <c r="J27" s="128"/>
      <c r="K27" s="128"/>
      <c r="L27" s="128"/>
      <c r="M27" s="129">
        <f>IF(O6="","",SMALL(O6:P15,1))</f>
        <v>36.699118201743211</v>
      </c>
      <c r="N27" s="130"/>
      <c r="O27" s="31"/>
      <c r="P27" s="31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2:33" s="10" customFormat="1" ht="18.75" customHeight="1">
      <c r="B28" s="23"/>
      <c r="C28" s="30"/>
      <c r="D28" s="30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24"/>
      <c r="R28" s="24"/>
      <c r="S28" s="24"/>
      <c r="T28" s="24"/>
      <c r="U28" s="24"/>
      <c r="V28" s="24"/>
      <c r="W28" s="24"/>
      <c r="X28" s="24"/>
      <c r="Y28" s="24"/>
      <c r="Z28" s="25"/>
    </row>
    <row r="29" spans="2:33" s="10" customFormat="1" ht="18.75" customHeight="1">
      <c r="B29" s="23"/>
      <c r="C29" s="109" t="s">
        <v>30</v>
      </c>
      <c r="D29" s="109"/>
      <c r="E29" s="110"/>
      <c r="F29" s="111"/>
      <c r="G29" s="109" t="s">
        <v>31</v>
      </c>
      <c r="H29" s="109"/>
      <c r="I29" s="126"/>
      <c r="J29" s="126"/>
      <c r="K29" s="126"/>
      <c r="L29" s="126"/>
      <c r="M29" s="31"/>
      <c r="N29" s="31"/>
      <c r="O29" s="31"/>
      <c r="P29" s="31"/>
      <c r="Q29" s="24"/>
      <c r="R29" s="24"/>
      <c r="S29" s="24"/>
      <c r="T29" s="24"/>
      <c r="U29" s="24"/>
      <c r="V29" s="24"/>
      <c r="W29" s="24"/>
      <c r="X29" s="24"/>
      <c r="Y29" s="24"/>
      <c r="Z29" s="25"/>
    </row>
    <row r="30" spans="2:33" s="10" customFormat="1" ht="18.75" customHeight="1" thickBot="1">
      <c r="B30" s="26"/>
      <c r="C30" s="127"/>
      <c r="D30" s="127"/>
      <c r="E30" s="125"/>
      <c r="F30" s="125"/>
      <c r="G30" s="127"/>
      <c r="H30" s="127"/>
      <c r="I30" s="114"/>
      <c r="J30" s="114"/>
      <c r="K30" s="114"/>
      <c r="L30" s="114"/>
      <c r="M30" s="114"/>
      <c r="N30" s="114"/>
      <c r="O30" s="114"/>
      <c r="P30" s="114"/>
      <c r="Q30" s="112"/>
      <c r="R30" s="112"/>
      <c r="S30" s="112"/>
      <c r="T30" s="112"/>
      <c r="U30" s="112"/>
      <c r="V30" s="112"/>
      <c r="W30" s="112"/>
      <c r="X30" s="112"/>
      <c r="Y30" s="112"/>
      <c r="Z30" s="113"/>
      <c r="AA30" s="13"/>
    </row>
    <row r="31" spans="2:33" ht="7.5" customHeight="1"/>
  </sheetData>
  <sheetProtection selectLockedCells="1"/>
  <mergeCells count="164">
    <mergeCell ref="C24:D24"/>
    <mergeCell ref="G24:L24"/>
    <mergeCell ref="E24:F24"/>
    <mergeCell ref="M24:N24"/>
    <mergeCell ref="O24:P24"/>
    <mergeCell ref="C25:D25"/>
    <mergeCell ref="G25:L25"/>
    <mergeCell ref="E25:F25"/>
    <mergeCell ref="M25:N25"/>
    <mergeCell ref="O25:P25"/>
    <mergeCell ref="O23:P23"/>
    <mergeCell ref="C20:D20"/>
    <mergeCell ref="G20:L20"/>
    <mergeCell ref="E20:F20"/>
    <mergeCell ref="M20:N20"/>
    <mergeCell ref="O20:P20"/>
    <mergeCell ref="C21:D21"/>
    <mergeCell ref="G21:L21"/>
    <mergeCell ref="E21:F21"/>
    <mergeCell ref="M21:N21"/>
    <mergeCell ref="O21:P21"/>
    <mergeCell ref="C22:D22"/>
    <mergeCell ref="G22:L22"/>
    <mergeCell ref="E22:F22"/>
    <mergeCell ref="M22:N22"/>
    <mergeCell ref="O22:P22"/>
    <mergeCell ref="C23:D23"/>
    <mergeCell ref="G23:L23"/>
    <mergeCell ref="E23:F23"/>
    <mergeCell ref="M23:N23"/>
    <mergeCell ref="C18:D18"/>
    <mergeCell ref="G18:L18"/>
    <mergeCell ref="E18:F18"/>
    <mergeCell ref="M18:N18"/>
    <mergeCell ref="O18:P18"/>
    <mergeCell ref="C19:D19"/>
    <mergeCell ref="G19:L19"/>
    <mergeCell ref="E19:F19"/>
    <mergeCell ref="M19:N19"/>
    <mergeCell ref="O19:P19"/>
    <mergeCell ref="C16:D16"/>
    <mergeCell ref="G16:L16"/>
    <mergeCell ref="E16:F16"/>
    <mergeCell ref="M16:N16"/>
    <mergeCell ref="O16:P16"/>
    <mergeCell ref="C17:D17"/>
    <mergeCell ref="G17:L17"/>
    <mergeCell ref="E17:F17"/>
    <mergeCell ref="M17:N17"/>
    <mergeCell ref="O17:P17"/>
    <mergeCell ref="C14:D14"/>
    <mergeCell ref="G14:L14"/>
    <mergeCell ref="E14:F14"/>
    <mergeCell ref="M14:N14"/>
    <mergeCell ref="O14:P14"/>
    <mergeCell ref="C15:D15"/>
    <mergeCell ref="G15:L15"/>
    <mergeCell ref="E15:F15"/>
    <mergeCell ref="M15:N15"/>
    <mergeCell ref="O15:P15"/>
    <mergeCell ref="C12:D12"/>
    <mergeCell ref="G12:L12"/>
    <mergeCell ref="E12:F12"/>
    <mergeCell ref="M12:N12"/>
    <mergeCell ref="O12:P12"/>
    <mergeCell ref="C13:D13"/>
    <mergeCell ref="G13:L13"/>
    <mergeCell ref="E13:F13"/>
    <mergeCell ref="M13:N13"/>
    <mergeCell ref="O13:P13"/>
    <mergeCell ref="C10:D10"/>
    <mergeCell ref="G10:L10"/>
    <mergeCell ref="E10:F10"/>
    <mergeCell ref="M10:N10"/>
    <mergeCell ref="O10:P10"/>
    <mergeCell ref="C11:D11"/>
    <mergeCell ref="G11:L11"/>
    <mergeCell ref="E11:F11"/>
    <mergeCell ref="M11:N11"/>
    <mergeCell ref="O11:P11"/>
    <mergeCell ref="C8:D8"/>
    <mergeCell ref="G8:L8"/>
    <mergeCell ref="E8:F8"/>
    <mergeCell ref="M8:N8"/>
    <mergeCell ref="O8:P8"/>
    <mergeCell ref="C9:D9"/>
    <mergeCell ref="G9:L9"/>
    <mergeCell ref="E9:F9"/>
    <mergeCell ref="M9:N9"/>
    <mergeCell ref="O9:P9"/>
    <mergeCell ref="C29:D29"/>
    <mergeCell ref="E29:F29"/>
    <mergeCell ref="G29:H29"/>
    <mergeCell ref="Q30:Z30"/>
    <mergeCell ref="I30:J30"/>
    <mergeCell ref="K30:L30"/>
    <mergeCell ref="M30:N30"/>
    <mergeCell ref="O30:P30"/>
    <mergeCell ref="Q26:Z26"/>
    <mergeCell ref="O26:P26"/>
    <mergeCell ref="C26:D26"/>
    <mergeCell ref="E26:F26"/>
    <mergeCell ref="G26:H26"/>
    <mergeCell ref="I26:J26"/>
    <mergeCell ref="K26:L26"/>
    <mergeCell ref="M26:N26"/>
    <mergeCell ref="E30:F30"/>
    <mergeCell ref="I29:L29"/>
    <mergeCell ref="C30:D30"/>
    <mergeCell ref="G30:H30"/>
    <mergeCell ref="I27:L27"/>
    <mergeCell ref="M27:N27"/>
    <mergeCell ref="Q25:Z25"/>
    <mergeCell ref="Q19:Z19"/>
    <mergeCell ref="Q20:Z20"/>
    <mergeCell ref="Q21:Z21"/>
    <mergeCell ref="Q22:Z22"/>
    <mergeCell ref="Q23:Z23"/>
    <mergeCell ref="Q24:Z24"/>
    <mergeCell ref="Q17:Z17"/>
    <mergeCell ref="Q18:Z18"/>
    <mergeCell ref="Q15:Z15"/>
    <mergeCell ref="Q16:Z16"/>
    <mergeCell ref="Q13:Z13"/>
    <mergeCell ref="Q14:Z14"/>
    <mergeCell ref="Q11:Z11"/>
    <mergeCell ref="Q12:Z12"/>
    <mergeCell ref="Q9:Z9"/>
    <mergeCell ref="Q10:Z10"/>
    <mergeCell ref="Q8:Z8"/>
    <mergeCell ref="Q4:Z4"/>
    <mergeCell ref="Q3:Z3"/>
    <mergeCell ref="E4:F4"/>
    <mergeCell ref="G4:L4"/>
    <mergeCell ref="M4:N4"/>
    <mergeCell ref="M3:N3"/>
    <mergeCell ref="G6:L6"/>
    <mergeCell ref="E6:F6"/>
    <mergeCell ref="O3:P3"/>
    <mergeCell ref="O4:P4"/>
    <mergeCell ref="AG8:BA10"/>
    <mergeCell ref="AG2:BA4"/>
    <mergeCell ref="B2:D4"/>
    <mergeCell ref="E2:P2"/>
    <mergeCell ref="E3:F3"/>
    <mergeCell ref="G3:L3"/>
    <mergeCell ref="C5:D5"/>
    <mergeCell ref="G5:L5"/>
    <mergeCell ref="Q7:Z7"/>
    <mergeCell ref="C6:D6"/>
    <mergeCell ref="C7:D7"/>
    <mergeCell ref="Q2:T2"/>
    <mergeCell ref="U2:Z2"/>
    <mergeCell ref="G7:L7"/>
    <mergeCell ref="E7:F7"/>
    <mergeCell ref="M5:N5"/>
    <mergeCell ref="O5:P5"/>
    <mergeCell ref="E5:F5"/>
    <mergeCell ref="O6:P6"/>
    <mergeCell ref="M6:N6"/>
    <mergeCell ref="M7:N7"/>
    <mergeCell ref="O7:P7"/>
    <mergeCell ref="Q5:Z5"/>
    <mergeCell ref="Q6:Z6"/>
  </mergeCells>
  <printOptions horizontalCentered="1" verticalCentered="1"/>
  <pageMargins left="0.39370078740157483" right="0.39370078740157483" top="0.19685039370078741" bottom="0.19685039370078741" header="0" footer="0"/>
  <pageSetup paperSize="9" orientation="landscape" r:id="rId1"/>
  <headerFooter alignWithMargins="0"/>
  <ignoredErrors>
    <ignoredError sqref="F15 M6:N6 N14 N13 N12 N11 N10 N9 N8 N7 N15 M14 M16:N25 M15 M8 M9 M10 M11 M12 M13 O6:P6 Q4 O8:P15 P7 M26:N26 D6 H6:L6 H7:L7 F8 F9 F10 F11 F12 F13 F14 H8:L8 H9:L9 H10:L10 H11:L11 H12:L12 H13:L13 H14:L14 H15:L15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17" sqref="C17:C26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148">
        <v>10</v>
      </c>
      <c r="N4" s="148"/>
      <c r="O4" s="148" t="s">
        <v>81</v>
      </c>
      <c r="P4" s="148"/>
      <c r="Q4" s="148"/>
      <c r="R4" s="148"/>
      <c r="S4" s="148"/>
      <c r="T4" s="148"/>
      <c r="U4" s="148" t="s">
        <v>90</v>
      </c>
      <c r="V4" s="148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92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 t="s">
        <v>93</v>
      </c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3.7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846.063454759107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4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2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3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2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7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2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2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4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7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4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7"/>
      <c r="X42" s="188"/>
      <c r="Y42" s="187"/>
      <c r="Z42" s="188"/>
      <c r="AA42" s="187"/>
      <c r="AB42" s="188"/>
      <c r="AC42" s="187"/>
      <c r="AD42" s="188"/>
      <c r="AE42" s="187"/>
      <c r="AF42" s="188"/>
      <c r="AG42" s="187"/>
      <c r="AH42" s="188"/>
      <c r="AI42" s="187"/>
      <c r="AJ42" s="188"/>
      <c r="AK42" s="187"/>
      <c r="AL42" s="188"/>
      <c r="AM42" s="187"/>
      <c r="AN42" s="188"/>
      <c r="AO42" s="187"/>
      <c r="AP42" s="188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6" t="s">
        <v>21</v>
      </c>
      <c r="D43" s="4">
        <v>1</v>
      </c>
      <c r="E43" s="34" t="s">
        <v>21</v>
      </c>
      <c r="F43" s="4"/>
      <c r="G43" s="34" t="s">
        <v>21</v>
      </c>
      <c r="H43" s="4"/>
      <c r="I43" s="34" t="s">
        <v>21</v>
      </c>
      <c r="J43" s="4"/>
      <c r="K43" s="34" t="s">
        <v>21</v>
      </c>
      <c r="L43" s="4"/>
      <c r="M43" s="34" t="s">
        <v>21</v>
      </c>
      <c r="N43" s="4"/>
      <c r="O43" s="34" t="s">
        <v>21</v>
      </c>
      <c r="P43" s="4"/>
      <c r="Q43" s="34" t="s">
        <v>21</v>
      </c>
      <c r="R43" s="4"/>
      <c r="S43" s="34" t="s">
        <v>21</v>
      </c>
      <c r="T43" s="4"/>
      <c r="U43" s="34" t="s">
        <v>21</v>
      </c>
      <c r="V43" s="4"/>
      <c r="W43" s="34" t="s">
        <v>21</v>
      </c>
      <c r="X43" s="33"/>
      <c r="Y43" s="34" t="s">
        <v>21</v>
      </c>
      <c r="Z43" s="33"/>
      <c r="AA43" s="34" t="s">
        <v>21</v>
      </c>
      <c r="AB43" s="33"/>
      <c r="AC43" s="34" t="s">
        <v>21</v>
      </c>
      <c r="AD43" s="33"/>
      <c r="AE43" s="34" t="s">
        <v>21</v>
      </c>
      <c r="AF43" s="33"/>
      <c r="AG43" s="34" t="s">
        <v>21</v>
      </c>
      <c r="AH43" s="33"/>
      <c r="AI43" s="34" t="s">
        <v>21</v>
      </c>
      <c r="AJ43" s="33"/>
      <c r="AK43" s="34" t="s">
        <v>21</v>
      </c>
      <c r="AL43" s="33"/>
      <c r="AM43" s="34" t="s">
        <v>21</v>
      </c>
      <c r="AN43" s="33"/>
      <c r="AO43" s="34" t="s">
        <v>21</v>
      </c>
      <c r="AP43" s="33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37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3.7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8"/>
      <c r="X47" s="199"/>
      <c r="Y47" s="198"/>
      <c r="Z47" s="199"/>
      <c r="AA47" s="198"/>
      <c r="AB47" s="199"/>
      <c r="AC47" s="198"/>
      <c r="AD47" s="199"/>
      <c r="AE47" s="198"/>
      <c r="AF47" s="199"/>
      <c r="AG47" s="198"/>
      <c r="AH47" s="199"/>
      <c r="AI47" s="198"/>
      <c r="AJ47" s="199"/>
      <c r="AK47" s="198"/>
      <c r="AL47" s="199"/>
      <c r="AM47" s="198"/>
      <c r="AN47" s="199"/>
      <c r="AO47" s="198"/>
      <c r="AP47" s="199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3.7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4.2549999999999999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Y50:Z50"/>
    <mergeCell ref="AA50:AB50"/>
    <mergeCell ref="AC50:AD50"/>
    <mergeCell ref="AE49:AF49"/>
    <mergeCell ref="AG49:AH49"/>
    <mergeCell ref="AI49:AJ49"/>
    <mergeCell ref="AC49:AD49"/>
    <mergeCell ref="AA48:AB48"/>
    <mergeCell ref="AC48:AD48"/>
    <mergeCell ref="AQ49:BJ49"/>
    <mergeCell ref="AG47:AH47"/>
    <mergeCell ref="AI47:AJ47"/>
    <mergeCell ref="AO45:AP45"/>
    <mergeCell ref="AQ45:BJ45"/>
    <mergeCell ref="AE45:AF45"/>
    <mergeCell ref="AG45:AH45"/>
    <mergeCell ref="AI45:AJ45"/>
    <mergeCell ref="AK45:AL45"/>
    <mergeCell ref="AM45:AN45"/>
    <mergeCell ref="AK47:AL47"/>
    <mergeCell ref="AM47:AN47"/>
    <mergeCell ref="AO47:AP47"/>
    <mergeCell ref="AQ47:BJ47"/>
    <mergeCell ref="AE46:AF46"/>
    <mergeCell ref="AG46:AH46"/>
    <mergeCell ref="S50:T50"/>
    <mergeCell ref="U50:V50"/>
    <mergeCell ref="W50:X50"/>
    <mergeCell ref="BF12:BJ13"/>
    <mergeCell ref="AQ12:BE13"/>
    <mergeCell ref="AQ50:BJ50"/>
    <mergeCell ref="AE50:AF50"/>
    <mergeCell ref="AG50:AH50"/>
    <mergeCell ref="AI50:AJ50"/>
    <mergeCell ref="AK50:AL50"/>
    <mergeCell ref="AM50:AN50"/>
    <mergeCell ref="AO50:AP50"/>
    <mergeCell ref="AK49:AL49"/>
    <mergeCell ref="AM49:AN49"/>
    <mergeCell ref="AQ48:BJ48"/>
    <mergeCell ref="AQ46:BJ46"/>
    <mergeCell ref="AI46:AJ46"/>
    <mergeCell ref="AK46:AL46"/>
    <mergeCell ref="AM46:AN46"/>
    <mergeCell ref="AO46:AP46"/>
    <mergeCell ref="AE48:AF48"/>
    <mergeCell ref="AG48:AH48"/>
    <mergeCell ref="AI48:AJ48"/>
    <mergeCell ref="AK48:AL48"/>
    <mergeCell ref="C50:D50"/>
    <mergeCell ref="E50:F50"/>
    <mergeCell ref="G50:H50"/>
    <mergeCell ref="I50:J50"/>
    <mergeCell ref="K50:L50"/>
    <mergeCell ref="M50:N50"/>
    <mergeCell ref="O50:P50"/>
    <mergeCell ref="Q50:R50"/>
    <mergeCell ref="C49:D49"/>
    <mergeCell ref="E49:F49"/>
    <mergeCell ref="G49:H49"/>
    <mergeCell ref="I49:J49"/>
    <mergeCell ref="K49:L49"/>
    <mergeCell ref="M49:N49"/>
    <mergeCell ref="O49:P49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G48:H48"/>
    <mergeCell ref="I48:J48"/>
    <mergeCell ref="K48:L48"/>
    <mergeCell ref="M48:N48"/>
    <mergeCell ref="AM48:AN48"/>
    <mergeCell ref="AO48:AP48"/>
    <mergeCell ref="Q49:R49"/>
    <mergeCell ref="S49:T49"/>
    <mergeCell ref="U49:V49"/>
    <mergeCell ref="W49:X49"/>
    <mergeCell ref="Y49:Z49"/>
    <mergeCell ref="AA49:AB49"/>
    <mergeCell ref="U47:V47"/>
    <mergeCell ref="W47:X47"/>
    <mergeCell ref="Y47:Z47"/>
    <mergeCell ref="AA47:AB47"/>
    <mergeCell ref="AC47:AD47"/>
    <mergeCell ref="AE47:AF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I44:AJ44"/>
    <mergeCell ref="S46:T46"/>
    <mergeCell ref="U46:V46"/>
    <mergeCell ref="W46:X46"/>
    <mergeCell ref="Y46:Z46"/>
    <mergeCell ref="AA46:AB46"/>
    <mergeCell ref="AC46:AD46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K44:AL44"/>
    <mergeCell ref="O44:P44"/>
    <mergeCell ref="Q44:R44"/>
    <mergeCell ref="S44:T44"/>
    <mergeCell ref="U44:V44"/>
    <mergeCell ref="W44:X44"/>
    <mergeCell ref="Y44:Z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Q45:R45"/>
    <mergeCell ref="S45:T45"/>
    <mergeCell ref="U45:V45"/>
    <mergeCell ref="W45:X45"/>
    <mergeCell ref="Y45:Z45"/>
    <mergeCell ref="AA45:AB45"/>
    <mergeCell ref="AE44:AF44"/>
    <mergeCell ref="AG44:AH44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AM44:AN44"/>
    <mergeCell ref="AO44:AP44"/>
    <mergeCell ref="AQ44:BJ44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M42:AN42"/>
    <mergeCell ref="AO42:AP42"/>
    <mergeCell ref="AQ42:BJ42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A5:AB14"/>
    <mergeCell ref="S5:T14"/>
    <mergeCell ref="U5:V14"/>
    <mergeCell ref="W5:X14"/>
    <mergeCell ref="M15:N15"/>
    <mergeCell ref="AC5:AD14"/>
    <mergeCell ref="AE5:AF1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Q10:BE10"/>
    <mergeCell ref="E3:F3"/>
    <mergeCell ref="G3:L3"/>
    <mergeCell ref="M3:N3"/>
    <mergeCell ref="O3:T3"/>
    <mergeCell ref="AM4:AN4"/>
    <mergeCell ref="AO4:AP4"/>
    <mergeCell ref="AG5:AH14"/>
    <mergeCell ref="AA15:AB15"/>
    <mergeCell ref="AC15:AD15"/>
    <mergeCell ref="AE15:AF15"/>
    <mergeCell ref="AG15:AH15"/>
    <mergeCell ref="B5:B15"/>
    <mergeCell ref="C5:D14"/>
    <mergeCell ref="E5:F14"/>
    <mergeCell ref="G5:H14"/>
    <mergeCell ref="I5:J14"/>
    <mergeCell ref="K5:L14"/>
    <mergeCell ref="M5:N14"/>
    <mergeCell ref="O5:P14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Q5:R14"/>
    <mergeCell ref="C15:D15"/>
    <mergeCell ref="E15:F15"/>
    <mergeCell ref="G15:H15"/>
    <mergeCell ref="I15:J15"/>
    <mergeCell ref="K15:L15"/>
    <mergeCell ref="AQ4:AZ4"/>
    <mergeCell ref="BA4:BJ4"/>
    <mergeCell ref="BF9:BJ9"/>
    <mergeCell ref="AK4:AL4"/>
    <mergeCell ref="Y4:Z4"/>
    <mergeCell ref="AA4:AB4"/>
    <mergeCell ref="AC4:AD4"/>
    <mergeCell ref="AE4:AF4"/>
    <mergeCell ref="AG4:AH4"/>
    <mergeCell ref="AI4:AJ4"/>
    <mergeCell ref="AI5:AJ14"/>
    <mergeCell ref="AK5:AL14"/>
    <mergeCell ref="AM5:AN14"/>
    <mergeCell ref="Y5:Z14"/>
    <mergeCell ref="BF10:BJ10"/>
    <mergeCell ref="AQ11:BE11"/>
    <mergeCell ref="BF11:BJ11"/>
    <mergeCell ref="AO5:AP14"/>
    <mergeCell ref="AQ5:AZ5"/>
    <mergeCell ref="BA3:BJ3"/>
    <mergeCell ref="AM3:AN3"/>
    <mergeCell ref="AO3:AP3"/>
    <mergeCell ref="AQ3:AZ3"/>
    <mergeCell ref="BA2:BD2"/>
    <mergeCell ref="BE2:BJ2"/>
    <mergeCell ref="AI3:AJ3"/>
    <mergeCell ref="AK3:AL3"/>
    <mergeCell ref="U3:V3"/>
    <mergeCell ref="W3:X3"/>
    <mergeCell ref="Y3:Z3"/>
    <mergeCell ref="AA3:AB3"/>
    <mergeCell ref="AC3:AD3"/>
    <mergeCell ref="AE3:AF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ignoredErrors>
    <ignoredError sqref="C15:T1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42" sqref="C42:D50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148">
        <v>20</v>
      </c>
      <c r="N4" s="148"/>
      <c r="O4" s="148" t="s">
        <v>82</v>
      </c>
      <c r="P4" s="148"/>
      <c r="Q4" s="148"/>
      <c r="R4" s="148"/>
      <c r="S4" s="148"/>
      <c r="T4" s="148"/>
      <c r="U4" s="148" t="s">
        <v>90</v>
      </c>
      <c r="V4" s="148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4.4000000000000004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711.46245059288526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7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3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3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5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5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2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4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4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7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4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6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44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4.4000000000000004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4.4000000000000004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5.0600000000000005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M49:AN49"/>
    <mergeCell ref="AC49:AD49"/>
    <mergeCell ref="AQ48:BJ48"/>
    <mergeCell ref="AA48:AB48"/>
    <mergeCell ref="AC48:AD48"/>
    <mergeCell ref="AE48:AF48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C50:D50"/>
    <mergeCell ref="E50:F50"/>
    <mergeCell ref="G50:H50"/>
    <mergeCell ref="I50:J50"/>
    <mergeCell ref="K50:L50"/>
    <mergeCell ref="M50:N50"/>
    <mergeCell ref="O50:P50"/>
    <mergeCell ref="Q50:R50"/>
    <mergeCell ref="C49:D49"/>
    <mergeCell ref="E49:F49"/>
    <mergeCell ref="G49:H49"/>
    <mergeCell ref="I49:J49"/>
    <mergeCell ref="K49:L49"/>
    <mergeCell ref="M49:N49"/>
    <mergeCell ref="O49:P49"/>
    <mergeCell ref="AK48:AL48"/>
    <mergeCell ref="O48:P48"/>
    <mergeCell ref="Q48:R48"/>
    <mergeCell ref="S48:T48"/>
    <mergeCell ref="U48:V48"/>
    <mergeCell ref="W48:X48"/>
    <mergeCell ref="Y48:Z48"/>
    <mergeCell ref="Q49:R49"/>
    <mergeCell ref="S49:T49"/>
    <mergeCell ref="U49:V49"/>
    <mergeCell ref="W49:X49"/>
    <mergeCell ref="Y49:Z49"/>
    <mergeCell ref="AA49:AB49"/>
    <mergeCell ref="AE49:AF49"/>
    <mergeCell ref="AG49:AH49"/>
    <mergeCell ref="AI49:AJ49"/>
    <mergeCell ref="AK49:AL49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G48:AH48"/>
    <mergeCell ref="AI48:AJ48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Q46:BJ46"/>
    <mergeCell ref="AE46:AF46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AM44:AN44"/>
    <mergeCell ref="AO44:AP44"/>
    <mergeCell ref="AQ44:BJ44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M42:AN42"/>
    <mergeCell ref="AO42:AP42"/>
    <mergeCell ref="AQ42:BJ42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topLeftCell="A25" zoomScaleNormal="100" zoomScaleSheetLayoutView="100" workbookViewId="0">
      <selection activeCell="C42" sqref="C42:D50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30</v>
      </c>
      <c r="N4" s="206"/>
      <c r="O4" s="206" t="s">
        <v>95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7.5555555555555554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414.3222506393862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4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15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5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12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5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5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13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4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5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34" t="s">
        <v>21</v>
      </c>
      <c r="F43" s="4"/>
      <c r="G43" s="34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68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9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7.5555555555555554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7.5555555555555554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8.6888888888888882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O4" sqref="O4:T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40</v>
      </c>
      <c r="N4" s="206"/>
      <c r="O4" s="206" t="s">
        <v>96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9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347.82608695652175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7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7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8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13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9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8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7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14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8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81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9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9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9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10.35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J24" sqref="J2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50</v>
      </c>
      <c r="N4" s="206"/>
      <c r="O4" s="206" t="s">
        <v>97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19.399999999999999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161.36261766024205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207" t="s">
        <v>69</v>
      </c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8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10"/>
      <c r="BK16" s="8"/>
    </row>
    <row r="17" spans="2:63" s="10" customFormat="1" ht="15" customHeight="1">
      <c r="B17" s="18">
        <v>1</v>
      </c>
      <c r="C17" s="43">
        <v>10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10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24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22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20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27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18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27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16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20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194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19.399999999999999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19.399999999999999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22.31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7" sqref="C2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60</v>
      </c>
      <c r="N4" s="206"/>
      <c r="O4" s="206" t="s">
        <v>86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9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347.82608695652175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207" t="s">
        <v>69</v>
      </c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8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10"/>
      <c r="BK16" s="8"/>
    </row>
    <row r="17" spans="2:63" s="10" customFormat="1" ht="15" customHeight="1">
      <c r="B17" s="18">
        <v>1</v>
      </c>
      <c r="C17" s="43">
        <v>11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11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5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6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13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9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6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8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14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7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90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9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9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10.35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7" sqref="C2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70</v>
      </c>
      <c r="N4" s="206"/>
      <c r="O4" s="206" t="s">
        <v>98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8.8000000000000007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355.73122529644263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207" t="s">
        <v>69</v>
      </c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8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10"/>
      <c r="BK16" s="8"/>
    </row>
    <row r="17" spans="2:63" s="10" customFormat="1" ht="15" customHeight="1">
      <c r="B17" s="18">
        <v>1</v>
      </c>
      <c r="C17" s="43">
        <v>8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4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8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7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8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11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9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8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16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9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88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8.8000000000000007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8.8000000000000007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10.120000000000001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7" sqref="C2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80</v>
      </c>
      <c r="N4" s="206"/>
      <c r="O4" s="206" t="s">
        <v>88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15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208.69565217391303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207" t="s">
        <v>69</v>
      </c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8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10"/>
      <c r="BK16" s="8"/>
    </row>
    <row r="17" spans="2:63" s="10" customFormat="1" ht="15" customHeight="1">
      <c r="B17" s="18">
        <v>1</v>
      </c>
      <c r="C17" s="43">
        <v>8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14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9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12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15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15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33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11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14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19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150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15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15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17.25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7" sqref="C2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90</v>
      </c>
      <c r="N4" s="206"/>
      <c r="O4" s="206" t="s">
        <v>99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5.5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569.16996047430825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7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7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5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8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4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5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4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6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4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5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55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5.5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5.5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6.3250000000000002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7" sqref="C2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64"/>
      <c r="C2" s="165"/>
      <c r="D2" s="165"/>
      <c r="E2" s="168" t="s">
        <v>72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45" t="s">
        <v>28</v>
      </c>
      <c r="BB2" s="146"/>
      <c r="BC2" s="146"/>
      <c r="BD2" s="146"/>
      <c r="BE2" s="146" t="str">
        <f>IF(Resume!U2="","",Resume!U2)</f>
        <v/>
      </c>
      <c r="BF2" s="146"/>
      <c r="BG2" s="146"/>
      <c r="BH2" s="146"/>
      <c r="BI2" s="146"/>
      <c r="BJ2" s="147"/>
      <c r="BK2" s="6"/>
    </row>
    <row r="3" spans="2:63" ht="18.75" customHeight="1">
      <c r="B3" s="166"/>
      <c r="C3" s="167"/>
      <c r="D3" s="167"/>
      <c r="E3" s="143" t="s">
        <v>63</v>
      </c>
      <c r="F3" s="143"/>
      <c r="G3" s="143" t="s">
        <v>75</v>
      </c>
      <c r="H3" s="143"/>
      <c r="I3" s="143"/>
      <c r="J3" s="143"/>
      <c r="K3" s="143"/>
      <c r="L3" s="143"/>
      <c r="M3" s="143" t="s">
        <v>64</v>
      </c>
      <c r="N3" s="143"/>
      <c r="O3" s="143" t="s">
        <v>65</v>
      </c>
      <c r="P3" s="143"/>
      <c r="Q3" s="143"/>
      <c r="R3" s="143"/>
      <c r="S3" s="143"/>
      <c r="T3" s="143"/>
      <c r="U3" s="143" t="s">
        <v>66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 t="s">
        <v>67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 t="s">
        <v>27</v>
      </c>
      <c r="BB3" s="143"/>
      <c r="BC3" s="143"/>
      <c r="BD3" s="143"/>
      <c r="BE3" s="143"/>
      <c r="BF3" s="143"/>
      <c r="BG3" s="143"/>
      <c r="BH3" s="143"/>
      <c r="BI3" s="143"/>
      <c r="BJ3" s="144"/>
      <c r="BK3" s="6"/>
    </row>
    <row r="4" spans="2:63" ht="18.75" customHeight="1">
      <c r="B4" s="166"/>
      <c r="C4" s="167"/>
      <c r="D4" s="167"/>
      <c r="E4" s="169" t="str">
        <f>IF(Resume!E4="","",Resume!E4)</f>
        <v>BR167</v>
      </c>
      <c r="F4" s="169"/>
      <c r="G4" s="170" t="str">
        <f>IF(Resume!G4="","",Resume!G4)</f>
        <v>Armrest Assembly</v>
      </c>
      <c r="H4" s="170"/>
      <c r="I4" s="170"/>
      <c r="J4" s="170"/>
      <c r="K4" s="170"/>
      <c r="L4" s="170"/>
      <c r="M4" s="206">
        <v>100</v>
      </c>
      <c r="N4" s="206"/>
      <c r="O4" s="206" t="s">
        <v>100</v>
      </c>
      <c r="P4" s="206"/>
      <c r="Q4" s="206"/>
      <c r="R4" s="206"/>
      <c r="S4" s="206"/>
      <c r="T4" s="206"/>
      <c r="U4" s="206" t="s">
        <v>90</v>
      </c>
      <c r="V4" s="206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48" t="s">
        <v>91</v>
      </c>
      <c r="AR4" s="148"/>
      <c r="AS4" s="148"/>
      <c r="AT4" s="148"/>
      <c r="AU4" s="148"/>
      <c r="AV4" s="148"/>
      <c r="AW4" s="148"/>
      <c r="AX4" s="148"/>
      <c r="AY4" s="148"/>
      <c r="AZ4" s="148"/>
      <c r="BA4" s="148" t="s">
        <v>94</v>
      </c>
      <c r="BB4" s="148"/>
      <c r="BC4" s="148"/>
      <c r="BD4" s="148"/>
      <c r="BE4" s="148"/>
      <c r="BF4" s="148"/>
      <c r="BG4" s="148"/>
      <c r="BH4" s="148"/>
      <c r="BI4" s="148"/>
      <c r="BJ4" s="149"/>
      <c r="BK4" s="7"/>
    </row>
    <row r="5" spans="2:63" ht="18.75" customHeight="1">
      <c r="B5" s="157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4" t="s">
        <v>37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8"/>
    </row>
    <row r="6" spans="2:63" ht="18.75" customHeight="1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 t="s">
        <v>30</v>
      </c>
      <c r="AR6" s="154"/>
      <c r="AS6" s="154"/>
      <c r="AT6" s="154"/>
      <c r="AU6" s="154"/>
      <c r="AV6" s="154"/>
      <c r="AW6" s="154"/>
      <c r="AX6" s="154"/>
      <c r="AY6" s="154"/>
      <c r="AZ6" s="154"/>
      <c r="BA6" s="160">
        <v>43666</v>
      </c>
      <c r="BB6" s="150"/>
      <c r="BC6" s="150"/>
      <c r="BD6" s="150"/>
      <c r="BE6" s="150"/>
      <c r="BF6" s="150"/>
      <c r="BG6" s="150"/>
      <c r="BH6" s="150"/>
      <c r="BI6" s="150"/>
      <c r="BJ6" s="151"/>
      <c r="BK6" s="8"/>
    </row>
    <row r="7" spans="2:63" ht="18.75" customHeight="1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 t="s">
        <v>31</v>
      </c>
      <c r="AR7" s="154"/>
      <c r="AS7" s="154"/>
      <c r="AT7" s="154"/>
      <c r="AU7" s="154"/>
      <c r="AV7" s="154"/>
      <c r="AW7" s="154"/>
      <c r="AX7" s="154"/>
      <c r="AY7" s="154"/>
      <c r="AZ7" s="154"/>
      <c r="BA7" s="150"/>
      <c r="BB7" s="150"/>
      <c r="BC7" s="150"/>
      <c r="BD7" s="150"/>
      <c r="BE7" s="150"/>
      <c r="BF7" s="150"/>
      <c r="BG7" s="150"/>
      <c r="BH7" s="150"/>
      <c r="BI7" s="150"/>
      <c r="BJ7" s="151"/>
      <c r="BK7" s="8"/>
    </row>
    <row r="8" spans="2:63" ht="18.75" customHeight="1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 t="s">
        <v>32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8"/>
    </row>
    <row r="9" spans="2:63" ht="18.7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 t="s">
        <v>33</v>
      </c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0">
        <v>1</v>
      </c>
      <c r="BG9" s="150"/>
      <c r="BH9" s="150"/>
      <c r="BI9" s="150"/>
      <c r="BJ9" s="151"/>
      <c r="BK9" s="8"/>
    </row>
    <row r="10" spans="2:63" ht="18.75" customHeight="1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 t="s">
        <v>34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0">
        <v>1</v>
      </c>
      <c r="BG10" s="150"/>
      <c r="BH10" s="150"/>
      <c r="BI10" s="150"/>
      <c r="BJ10" s="151"/>
      <c r="BK10" s="8"/>
    </row>
    <row r="11" spans="2:63" ht="18.75" customHeight="1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 t="s">
        <v>47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>
        <f>FATIGUE!$E$15</f>
        <v>15</v>
      </c>
      <c r="BG11" s="155"/>
      <c r="BH11" s="155"/>
      <c r="BI11" s="155"/>
      <c r="BJ11" s="156"/>
      <c r="BK11" s="8"/>
    </row>
    <row r="12" spans="2:63" ht="18.75" customHeight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03" t="s">
        <v>68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161">
        <f>C46</f>
        <v>85.3</v>
      </c>
      <c r="BG12" s="161"/>
      <c r="BH12" s="161"/>
      <c r="BI12" s="161"/>
      <c r="BJ12" s="162"/>
      <c r="BK12" s="8"/>
    </row>
    <row r="13" spans="2:63" ht="18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61"/>
      <c r="BG13" s="161"/>
      <c r="BH13" s="161"/>
      <c r="BI13" s="161"/>
      <c r="BJ13" s="162"/>
      <c r="BK13" s="8"/>
    </row>
    <row r="14" spans="2:63" ht="18.75" customHeight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 t="s">
        <v>36</v>
      </c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61">
        <f>IF(BF12="","",3600/(SUM(C50:AP50)/(BF9*BF10)))</f>
        <v>36.699118201743211</v>
      </c>
      <c r="BG14" s="161"/>
      <c r="BH14" s="161"/>
      <c r="BI14" s="161"/>
      <c r="BJ14" s="162"/>
    </row>
    <row r="15" spans="2:63" ht="15" customHeight="1">
      <c r="B15" s="157"/>
      <c r="C15" s="163" t="s">
        <v>0</v>
      </c>
      <c r="D15" s="163"/>
      <c r="E15" s="163" t="s">
        <v>1</v>
      </c>
      <c r="F15" s="163"/>
      <c r="G15" s="163" t="s">
        <v>2</v>
      </c>
      <c r="H15" s="163"/>
      <c r="I15" s="163" t="s">
        <v>3</v>
      </c>
      <c r="J15" s="163"/>
      <c r="K15" s="163" t="s">
        <v>4</v>
      </c>
      <c r="L15" s="163"/>
      <c r="M15" s="163" t="s">
        <v>5</v>
      </c>
      <c r="N15" s="163"/>
      <c r="O15" s="163" t="s">
        <v>6</v>
      </c>
      <c r="P15" s="163"/>
      <c r="Q15" s="163" t="s">
        <v>7</v>
      </c>
      <c r="R15" s="163"/>
      <c r="S15" s="163" t="s">
        <v>8</v>
      </c>
      <c r="T15" s="163"/>
      <c r="U15" s="163">
        <v>10</v>
      </c>
      <c r="V15" s="163"/>
      <c r="W15" s="171" t="s">
        <v>9</v>
      </c>
      <c r="X15" s="172"/>
      <c r="Y15" s="171" t="s">
        <v>10</v>
      </c>
      <c r="Z15" s="172"/>
      <c r="AA15" s="171" t="s">
        <v>11</v>
      </c>
      <c r="AB15" s="172"/>
      <c r="AC15" s="171" t="s">
        <v>12</v>
      </c>
      <c r="AD15" s="172"/>
      <c r="AE15" s="171" t="s">
        <v>13</v>
      </c>
      <c r="AF15" s="172"/>
      <c r="AG15" s="171" t="s">
        <v>14</v>
      </c>
      <c r="AH15" s="172"/>
      <c r="AI15" s="171" t="s">
        <v>15</v>
      </c>
      <c r="AJ15" s="172"/>
      <c r="AK15" s="171" t="s">
        <v>16</v>
      </c>
      <c r="AL15" s="172"/>
      <c r="AM15" s="171" t="s">
        <v>17</v>
      </c>
      <c r="AN15" s="172"/>
      <c r="AO15" s="171" t="s">
        <v>18</v>
      </c>
      <c r="AP15" s="172"/>
      <c r="AQ15" s="175" t="s">
        <v>69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7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80"/>
      <c r="BK16" s="8"/>
    </row>
    <row r="17" spans="2:63" s="10" customFormat="1" ht="15" customHeight="1">
      <c r="B17" s="18">
        <v>1</v>
      </c>
      <c r="C17" s="43">
        <v>66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2"/>
      <c r="BK17" s="9"/>
    </row>
    <row r="18" spans="2:63" s="10" customFormat="1" ht="15" customHeight="1">
      <c r="B18" s="19">
        <v>2</v>
      </c>
      <c r="C18" s="44">
        <v>81</v>
      </c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9"/>
    </row>
    <row r="19" spans="2:63" s="10" customFormat="1" ht="15" customHeight="1">
      <c r="B19" s="19">
        <v>3</v>
      </c>
      <c r="C19" s="44">
        <v>80</v>
      </c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9"/>
    </row>
    <row r="20" spans="2:63" s="10" customFormat="1" ht="15" customHeight="1">
      <c r="B20" s="19">
        <v>4</v>
      </c>
      <c r="C20" s="44">
        <v>80</v>
      </c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4"/>
      <c r="BK20" s="9"/>
    </row>
    <row r="21" spans="2:63" s="10" customFormat="1" ht="15" customHeight="1">
      <c r="B21" s="19">
        <v>5</v>
      </c>
      <c r="C21" s="44">
        <v>93</v>
      </c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9"/>
    </row>
    <row r="22" spans="2:63" s="10" customFormat="1" ht="15" customHeight="1">
      <c r="B22" s="19">
        <v>6</v>
      </c>
      <c r="C22" s="44">
        <v>84</v>
      </c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4"/>
      <c r="BK22" s="9"/>
    </row>
    <row r="23" spans="2:63" s="10" customFormat="1" ht="15" customHeight="1">
      <c r="B23" s="19">
        <v>7</v>
      </c>
      <c r="C23" s="44">
        <v>108</v>
      </c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9"/>
    </row>
    <row r="24" spans="2:63" s="10" customFormat="1" ht="15" customHeight="1">
      <c r="B24" s="19">
        <v>8</v>
      </c>
      <c r="C24" s="44">
        <v>88</v>
      </c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9"/>
    </row>
    <row r="25" spans="2:63" s="10" customFormat="1" ht="15" customHeight="1">
      <c r="B25" s="19">
        <v>9</v>
      </c>
      <c r="C25" s="44">
        <v>92</v>
      </c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9"/>
    </row>
    <row r="26" spans="2:63" s="10" customFormat="1" ht="15" customHeight="1">
      <c r="B26" s="19">
        <v>10</v>
      </c>
      <c r="C26" s="44">
        <v>81</v>
      </c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4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4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4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4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4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4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4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4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4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4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4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4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4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6"/>
    </row>
    <row r="42" spans="2:63" s="10" customFormat="1" ht="15" customHeight="1">
      <c r="B42" s="3"/>
      <c r="C42" s="183" t="s">
        <v>80</v>
      </c>
      <c r="D42" s="184"/>
      <c r="E42" s="183"/>
      <c r="F42" s="184"/>
      <c r="G42" s="183"/>
      <c r="H42" s="184"/>
      <c r="I42" s="183"/>
      <c r="J42" s="184"/>
      <c r="K42" s="183"/>
      <c r="L42" s="184"/>
      <c r="M42" s="183"/>
      <c r="N42" s="184"/>
      <c r="O42" s="183"/>
      <c r="P42" s="184"/>
      <c r="Q42" s="183"/>
      <c r="R42" s="184"/>
      <c r="S42" s="183"/>
      <c r="T42" s="184"/>
      <c r="U42" s="183"/>
      <c r="V42" s="184"/>
      <c r="W42" s="183"/>
      <c r="X42" s="184"/>
      <c r="Y42" s="183"/>
      <c r="Z42" s="184"/>
      <c r="AA42" s="183"/>
      <c r="AB42" s="184"/>
      <c r="AC42" s="183"/>
      <c r="AD42" s="184"/>
      <c r="AE42" s="183"/>
      <c r="AF42" s="184"/>
      <c r="AG42" s="183"/>
      <c r="AH42" s="184"/>
      <c r="AI42" s="183"/>
      <c r="AJ42" s="184"/>
      <c r="AK42" s="183"/>
      <c r="AL42" s="184"/>
      <c r="AM42" s="183"/>
      <c r="AN42" s="184"/>
      <c r="AO42" s="183"/>
      <c r="AP42" s="184"/>
      <c r="AQ42" s="189" t="s">
        <v>57</v>
      </c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92" t="s">
        <v>52</v>
      </c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3"/>
    </row>
    <row r="44" spans="2:63" s="10" customFormat="1" ht="15" customHeight="1">
      <c r="B44" s="12"/>
      <c r="C44" s="194">
        <f>IF(C17="","",IF(D43="","",SUM(C17:C41)/D43))</f>
        <v>853</v>
      </c>
      <c r="D44" s="195"/>
      <c r="E44" s="194" t="str">
        <f>IF(E17="","",IF(F43="","",SUM(E17:E41)/F43))</f>
        <v/>
      </c>
      <c r="F44" s="195"/>
      <c r="G44" s="194" t="str">
        <f>IF(G17="","",IF(H43="","",SUM(G17:G41)/H43))</f>
        <v/>
      </c>
      <c r="H44" s="195"/>
      <c r="I44" s="194" t="str">
        <f>IF(I17="","",IF(J43="","",SUM(I17:I41)/J43))</f>
        <v/>
      </c>
      <c r="J44" s="195"/>
      <c r="K44" s="194" t="str">
        <f>IF(K17="","",IF(L43="","",SUM(K17:K41)/L43))</f>
        <v/>
      </c>
      <c r="L44" s="195"/>
      <c r="M44" s="194" t="str">
        <f>IF(M17="","",IF(N43="","",SUM(M17:M41)/N43))</f>
        <v/>
      </c>
      <c r="N44" s="195"/>
      <c r="O44" s="194" t="str">
        <f>IF(O17="","",IF(P43="","",SUM(O17:O41)/P43))</f>
        <v/>
      </c>
      <c r="P44" s="195"/>
      <c r="Q44" s="194" t="str">
        <f>IF(Q17="","",IF(R43="","",SUM(Q17:Q41)/R43))</f>
        <v/>
      </c>
      <c r="R44" s="195"/>
      <c r="S44" s="194" t="str">
        <f>IF(S17="","",IF(T43="","",SUM(S17:S41)/T43))</f>
        <v/>
      </c>
      <c r="T44" s="195"/>
      <c r="U44" s="194" t="str">
        <f>IF(U17="","",IF(V43="","",SUM(U17:U41)/V43))</f>
        <v/>
      </c>
      <c r="V44" s="195"/>
      <c r="W44" s="194" t="str">
        <f>IF(W17="","",IF(X43="","",SUM(W17:W41)/X43))</f>
        <v/>
      </c>
      <c r="X44" s="195"/>
      <c r="Y44" s="194" t="str">
        <f>IF(Y17="","",IF(Z43="","",SUM(Y17:Y41)/Z43))</f>
        <v/>
      </c>
      <c r="Z44" s="195"/>
      <c r="AA44" s="194" t="str">
        <f>IF(AA17="","",IF(AB43="","",SUM(AA17:AA41)/AB43))</f>
        <v/>
      </c>
      <c r="AB44" s="195"/>
      <c r="AC44" s="194" t="str">
        <f>IF(AC17="","",IF(AD43="","",SUM(AC17:AC41)/AD43))</f>
        <v/>
      </c>
      <c r="AD44" s="195"/>
      <c r="AE44" s="194" t="str">
        <f>IF(AE17="","",IF(AF43="","",SUM(AE17:AE41)/AF43))</f>
        <v/>
      </c>
      <c r="AF44" s="195"/>
      <c r="AG44" s="194" t="str">
        <f>IF(AG17="","",IF(AH43="","",SUM(AG17:AG41)/AH43))</f>
        <v/>
      </c>
      <c r="AH44" s="195"/>
      <c r="AI44" s="194" t="str">
        <f>IF(AI17="","",IF(AJ43="","",SUM(AI17:AI41)/AJ43))</f>
        <v/>
      </c>
      <c r="AJ44" s="195"/>
      <c r="AK44" s="194" t="str">
        <f>IF(AK17="","",IF(AL43="","",SUM(AK17:AK41)/AL43))</f>
        <v/>
      </c>
      <c r="AL44" s="195"/>
      <c r="AM44" s="194" t="str">
        <f>IF(AM17="","",IF(AN43="","",SUM(AM17:AM41)/AN43))</f>
        <v/>
      </c>
      <c r="AN44" s="195"/>
      <c r="AO44" s="194" t="str">
        <f>IF(AO17="","",IF(AP43="","",SUM(AO17:AO41)/AP43))</f>
        <v/>
      </c>
      <c r="AP44" s="195"/>
      <c r="AQ44" s="192" t="s">
        <v>60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3"/>
      <c r="BK44" s="13"/>
    </row>
    <row r="45" spans="2:63" s="10" customFormat="1" ht="15" customHeight="1">
      <c r="B45" s="12"/>
      <c r="C45" s="134">
        <f>IF(C44="","",COUNT(C17:C41))</f>
        <v>10</v>
      </c>
      <c r="D45" s="135"/>
      <c r="E45" s="134" t="str">
        <f>IF(E44="","",COUNT(E17:E41))</f>
        <v/>
      </c>
      <c r="F45" s="135"/>
      <c r="G45" s="134" t="str">
        <f>IF(G44="","",COUNT(G17:G41))</f>
        <v/>
      </c>
      <c r="H45" s="135"/>
      <c r="I45" s="134" t="str">
        <f>IF(I44="","",COUNT(I17:I41))</f>
        <v/>
      </c>
      <c r="J45" s="135"/>
      <c r="K45" s="134" t="str">
        <f>IF(K44="","",COUNT(K17:K41))</f>
        <v/>
      </c>
      <c r="L45" s="135"/>
      <c r="M45" s="134" t="str">
        <f>IF(M44="","",COUNT(M17:M41))</f>
        <v/>
      </c>
      <c r="N45" s="135"/>
      <c r="O45" s="134" t="str">
        <f>IF(O44="","",COUNT(O17:O41))</f>
        <v/>
      </c>
      <c r="P45" s="135"/>
      <c r="Q45" s="134" t="str">
        <f>IF(Q44="","",COUNT(Q17:Q41))</f>
        <v/>
      </c>
      <c r="R45" s="135"/>
      <c r="S45" s="134" t="str">
        <f>IF(S44="","",COUNT(S17:S41))</f>
        <v/>
      </c>
      <c r="T45" s="135"/>
      <c r="U45" s="134" t="str">
        <f>IF(U44="","",COUNT(U17:U41))</f>
        <v/>
      </c>
      <c r="V45" s="135"/>
      <c r="W45" s="134" t="str">
        <f>IF(W44="","",COUNT(W17:W41))</f>
        <v/>
      </c>
      <c r="X45" s="135"/>
      <c r="Y45" s="134" t="str">
        <f>IF(Y44="","",COUNT(Y17:Y41))</f>
        <v/>
      </c>
      <c r="Z45" s="135"/>
      <c r="AA45" s="134" t="str">
        <f>IF(AA44="","",COUNT(AA17:AA41))</f>
        <v/>
      </c>
      <c r="AB45" s="135"/>
      <c r="AC45" s="134" t="str">
        <f>IF(AC44="","",COUNT(AC17:AC41))</f>
        <v/>
      </c>
      <c r="AD45" s="135"/>
      <c r="AE45" s="134" t="str">
        <f>IF(AE44="","",COUNT(AE17:AE41))</f>
        <v/>
      </c>
      <c r="AF45" s="135"/>
      <c r="AG45" s="134" t="str">
        <f>IF(AG44="","",COUNT(AG17:AG41))</f>
        <v/>
      </c>
      <c r="AH45" s="135"/>
      <c r="AI45" s="134" t="str">
        <f>IF(AI44="","",COUNT(AI17:AI41))</f>
        <v/>
      </c>
      <c r="AJ45" s="135"/>
      <c r="AK45" s="134" t="str">
        <f>IF(AK44="","",COUNT(AK17:AK41))</f>
        <v/>
      </c>
      <c r="AL45" s="135"/>
      <c r="AM45" s="134" t="str">
        <f>IF(AM44="","",COUNT(AM17:AM41))</f>
        <v/>
      </c>
      <c r="AN45" s="135"/>
      <c r="AO45" s="134" t="str">
        <f>IF(AO44="","",COUNT(AO17:AO41))</f>
        <v/>
      </c>
      <c r="AP45" s="135"/>
      <c r="AQ45" s="192" t="s">
        <v>61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3"/>
    </row>
    <row r="46" spans="2:63" s="10" customFormat="1" ht="15" customHeight="1">
      <c r="B46" s="12"/>
      <c r="C46" s="76">
        <f>IF(C44="","",C44/C45)</f>
        <v>85.3</v>
      </c>
      <c r="D46" s="78"/>
      <c r="E46" s="76" t="str">
        <f>IF(E44="","",E44/E45)</f>
        <v/>
      </c>
      <c r="F46" s="78"/>
      <c r="G46" s="76" t="str">
        <f>IF(G44="","",G44/G45)</f>
        <v/>
      </c>
      <c r="H46" s="78"/>
      <c r="I46" s="76" t="str">
        <f>IF(I44="","",I44/I45)</f>
        <v/>
      </c>
      <c r="J46" s="78"/>
      <c r="K46" s="76" t="str">
        <f>IF(K44="","",K44/K45)</f>
        <v/>
      </c>
      <c r="L46" s="78"/>
      <c r="M46" s="76" t="str">
        <f>IF(M44="","",M44/M45)</f>
        <v/>
      </c>
      <c r="N46" s="78"/>
      <c r="O46" s="76" t="str">
        <f>IF(O44="","",O44/O45)</f>
        <v/>
      </c>
      <c r="P46" s="78"/>
      <c r="Q46" s="76" t="str">
        <f>IF(Q44="","",Q44/Q45)</f>
        <v/>
      </c>
      <c r="R46" s="78"/>
      <c r="S46" s="76" t="str">
        <f>IF(S44="","",S44/S45)</f>
        <v/>
      </c>
      <c r="T46" s="78"/>
      <c r="U46" s="76" t="str">
        <f>IF(U44="","",U44/U45)</f>
        <v/>
      </c>
      <c r="V46" s="78"/>
      <c r="W46" s="76" t="str">
        <f>IF(W44="","",W44/W45)</f>
        <v/>
      </c>
      <c r="X46" s="78"/>
      <c r="Y46" s="76" t="str">
        <f>IF(Y44="","",Y44/Y45)</f>
        <v/>
      </c>
      <c r="Z46" s="78"/>
      <c r="AA46" s="76" t="str">
        <f>IF(AA44="","",AA44/AA45)</f>
        <v/>
      </c>
      <c r="AB46" s="78"/>
      <c r="AC46" s="76" t="str">
        <f>IF(AC44="","",AC44/AC45)</f>
        <v/>
      </c>
      <c r="AD46" s="78"/>
      <c r="AE46" s="76" t="str">
        <f>IF(AE44="","",AE44/AE45)</f>
        <v/>
      </c>
      <c r="AF46" s="78"/>
      <c r="AG46" s="76" t="str">
        <f>IF(AG44="","",AG44/AG45)</f>
        <v/>
      </c>
      <c r="AH46" s="78"/>
      <c r="AI46" s="76" t="str">
        <f>IF(AI44="","",AI44/AI45)</f>
        <v/>
      </c>
      <c r="AJ46" s="78"/>
      <c r="AK46" s="76" t="str">
        <f>IF(AK44="","",AK44/AK45)</f>
        <v/>
      </c>
      <c r="AL46" s="78"/>
      <c r="AM46" s="76" t="str">
        <f>IF(AM44="","",AM44/AM45)</f>
        <v/>
      </c>
      <c r="AN46" s="78"/>
      <c r="AO46" s="76" t="str">
        <f>IF(AO44="","",AO44/AO45)</f>
        <v/>
      </c>
      <c r="AP46" s="78"/>
      <c r="AQ46" s="192" t="s">
        <v>53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3"/>
      <c r="BK46" s="13"/>
    </row>
    <row r="47" spans="2:63" s="10" customFormat="1" ht="15" customHeight="1">
      <c r="B47" s="12"/>
      <c r="C47" s="196">
        <v>100</v>
      </c>
      <c r="D47" s="197"/>
      <c r="E47" s="196"/>
      <c r="F47" s="197"/>
      <c r="G47" s="196"/>
      <c r="H47" s="197"/>
      <c r="I47" s="196"/>
      <c r="J47" s="197"/>
      <c r="K47" s="196"/>
      <c r="L47" s="197"/>
      <c r="M47" s="196"/>
      <c r="N47" s="197"/>
      <c r="O47" s="196"/>
      <c r="P47" s="197"/>
      <c r="Q47" s="196"/>
      <c r="R47" s="197"/>
      <c r="S47" s="196"/>
      <c r="T47" s="197"/>
      <c r="U47" s="196"/>
      <c r="V47" s="197"/>
      <c r="W47" s="196"/>
      <c r="X47" s="197"/>
      <c r="Y47" s="196"/>
      <c r="Z47" s="197"/>
      <c r="AA47" s="196"/>
      <c r="AB47" s="197"/>
      <c r="AC47" s="196"/>
      <c r="AD47" s="197"/>
      <c r="AE47" s="196"/>
      <c r="AF47" s="197"/>
      <c r="AG47" s="196"/>
      <c r="AH47" s="197"/>
      <c r="AI47" s="196"/>
      <c r="AJ47" s="197"/>
      <c r="AK47" s="196"/>
      <c r="AL47" s="197"/>
      <c r="AM47" s="196"/>
      <c r="AN47" s="197"/>
      <c r="AO47" s="196"/>
      <c r="AP47" s="197"/>
      <c r="AQ47" s="192" t="s">
        <v>54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3"/>
      <c r="BK47" s="13"/>
    </row>
    <row r="48" spans="2:63" s="10" customFormat="1" ht="15" customHeight="1">
      <c r="B48" s="12"/>
      <c r="C48" s="76">
        <f>IF(C44="","",IF(C47="","",(C46*C47/100)))</f>
        <v>85.3</v>
      </c>
      <c r="D48" s="78"/>
      <c r="E48" s="76" t="str">
        <f t="shared" ref="E48" si="0">IF(E44="","",IF(E47="","",(E46*E47/100)))</f>
        <v/>
      </c>
      <c r="F48" s="78"/>
      <c r="G48" s="76" t="str">
        <f t="shared" ref="G48" si="1">IF(G44="","",IF(G47="","",(G46*G47/100)))</f>
        <v/>
      </c>
      <c r="H48" s="78"/>
      <c r="I48" s="76" t="str">
        <f t="shared" ref="I48" si="2">IF(I44="","",IF(I47="","",(I46*I47/100)))</f>
        <v/>
      </c>
      <c r="J48" s="78"/>
      <c r="K48" s="76" t="str">
        <f t="shared" ref="K48" si="3">IF(K44="","",IF(K47="","",(K46*K47/100)))</f>
        <v/>
      </c>
      <c r="L48" s="78"/>
      <c r="M48" s="76" t="str">
        <f t="shared" ref="M48" si="4">IF(M44="","",IF(M47="","",(M46*M47/100)))</f>
        <v/>
      </c>
      <c r="N48" s="78"/>
      <c r="O48" s="76" t="str">
        <f t="shared" ref="O48" si="5">IF(O44="","",IF(O47="","",(O46*O47/100)))</f>
        <v/>
      </c>
      <c r="P48" s="78"/>
      <c r="Q48" s="76" t="str">
        <f t="shared" ref="Q48" si="6">IF(Q44="","",IF(Q47="","",(Q46*Q47/100)))</f>
        <v/>
      </c>
      <c r="R48" s="78"/>
      <c r="S48" s="76" t="str">
        <f t="shared" ref="S48" si="7">IF(S44="","",IF(S47="","",(S46*S47/100)))</f>
        <v/>
      </c>
      <c r="T48" s="78"/>
      <c r="U48" s="76" t="str">
        <f t="shared" ref="U48" si="8">IF(U44="","",IF(U47="","",(U46*U47/100)))</f>
        <v/>
      </c>
      <c r="V48" s="78"/>
      <c r="W48" s="76" t="str">
        <f t="shared" ref="W48" si="9">IF(W44="","",IF(W47="","",(W46*W47/100)))</f>
        <v/>
      </c>
      <c r="X48" s="78"/>
      <c r="Y48" s="76" t="str">
        <f t="shared" ref="Y48" si="10">IF(Y44="","",IF(Y47="","",(Y46*Y47/100)))</f>
        <v/>
      </c>
      <c r="Z48" s="78"/>
      <c r="AA48" s="76" t="str">
        <f t="shared" ref="AA48" si="11">IF(AA44="","",IF(AA47="","",(AA46*AA47/100)))</f>
        <v/>
      </c>
      <c r="AB48" s="78"/>
      <c r="AC48" s="76" t="str">
        <f t="shared" ref="AC48" si="12">IF(AC44="","",IF(AC47="","",(AC46*AC47/100)))</f>
        <v/>
      </c>
      <c r="AD48" s="78"/>
      <c r="AE48" s="76" t="str">
        <f t="shared" ref="AE48" si="13">IF(AE44="","",IF(AE47="","",(AE46*AE47/100)))</f>
        <v/>
      </c>
      <c r="AF48" s="78"/>
      <c r="AG48" s="76" t="str">
        <f t="shared" ref="AG48" si="14">IF(AG44="","",IF(AG47="","",(AG46*AG47/100)))</f>
        <v/>
      </c>
      <c r="AH48" s="78"/>
      <c r="AI48" s="76" t="str">
        <f t="shared" ref="AI48" si="15">IF(AI44="","",IF(AI47="","",(AI46*AI47/100)))</f>
        <v/>
      </c>
      <c r="AJ48" s="78"/>
      <c r="AK48" s="76" t="str">
        <f t="shared" ref="AK48" si="16">IF(AK44="","",IF(AK47="","",(AK46*AK47/100)))</f>
        <v/>
      </c>
      <c r="AL48" s="78"/>
      <c r="AM48" s="76" t="str">
        <f t="shared" ref="AM48" si="17">IF(AM44="","",IF(AM47="","",(AM46*AM47/100)))</f>
        <v/>
      </c>
      <c r="AN48" s="78"/>
      <c r="AO48" s="76" t="str">
        <f t="shared" ref="AO48" si="18">IF(AO44="","",IF(AO47="","",(AO46*AO47/100)))</f>
        <v/>
      </c>
      <c r="AP48" s="78"/>
      <c r="AQ48" s="192" t="s">
        <v>55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3"/>
      <c r="BK48" s="13"/>
    </row>
    <row r="49" spans="2:63" s="10" customFormat="1" ht="15" customHeight="1">
      <c r="B49" s="12"/>
      <c r="C49" s="134">
        <f>$BF$11</f>
        <v>15</v>
      </c>
      <c r="D49" s="200"/>
      <c r="E49" s="134">
        <f>$BF$11</f>
        <v>15</v>
      </c>
      <c r="F49" s="200"/>
      <c r="G49" s="134">
        <f>$BF$11</f>
        <v>15</v>
      </c>
      <c r="H49" s="200"/>
      <c r="I49" s="134">
        <f>$BF$11</f>
        <v>15</v>
      </c>
      <c r="J49" s="200"/>
      <c r="K49" s="134">
        <f>$BF$11</f>
        <v>15</v>
      </c>
      <c r="L49" s="200"/>
      <c r="M49" s="134">
        <f>$BF$11</f>
        <v>15</v>
      </c>
      <c r="N49" s="200"/>
      <c r="O49" s="134">
        <f>$BF$11</f>
        <v>15</v>
      </c>
      <c r="P49" s="200"/>
      <c r="Q49" s="134">
        <f>$BF$11</f>
        <v>15</v>
      </c>
      <c r="R49" s="200"/>
      <c r="S49" s="134">
        <f>$BF$11</f>
        <v>15</v>
      </c>
      <c r="T49" s="200"/>
      <c r="U49" s="134">
        <f>$BF$11</f>
        <v>15</v>
      </c>
      <c r="V49" s="200"/>
      <c r="W49" s="134">
        <f>$BF$11</f>
        <v>15</v>
      </c>
      <c r="X49" s="200"/>
      <c r="Y49" s="134">
        <f>$BF$11</f>
        <v>15</v>
      </c>
      <c r="Z49" s="200"/>
      <c r="AA49" s="134">
        <f>$BF$11</f>
        <v>15</v>
      </c>
      <c r="AB49" s="200"/>
      <c r="AC49" s="134">
        <f>$BF$11</f>
        <v>15</v>
      </c>
      <c r="AD49" s="200"/>
      <c r="AE49" s="134">
        <f>$BF$11</f>
        <v>15</v>
      </c>
      <c r="AF49" s="200"/>
      <c r="AG49" s="134">
        <f>$BF$11</f>
        <v>15</v>
      </c>
      <c r="AH49" s="200"/>
      <c r="AI49" s="134">
        <f>$BF$11</f>
        <v>15</v>
      </c>
      <c r="AJ49" s="200"/>
      <c r="AK49" s="134">
        <f>$BF$11</f>
        <v>15</v>
      </c>
      <c r="AL49" s="200"/>
      <c r="AM49" s="134">
        <f>$BF$11</f>
        <v>15</v>
      </c>
      <c r="AN49" s="200"/>
      <c r="AO49" s="134">
        <f>$BF$11</f>
        <v>15</v>
      </c>
      <c r="AP49" s="200"/>
      <c r="AQ49" s="192" t="s">
        <v>47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3"/>
      <c r="BK49" s="13"/>
    </row>
    <row r="50" spans="2:63" s="10" customFormat="1" ht="15" customHeight="1" thickBot="1">
      <c r="B50" s="14"/>
      <c r="C50" s="201">
        <f>IF(C44="","",IF(C47="","",(+C48*C49/100+C48)))</f>
        <v>98.094999999999999</v>
      </c>
      <c r="D50" s="202"/>
      <c r="E50" s="201" t="str">
        <f>IF(E44="","",IF(E47="","",(+E48*E49/100+E48)))</f>
        <v/>
      </c>
      <c r="F50" s="202"/>
      <c r="G50" s="201" t="str">
        <f>IF(G44="","",IF(G47="","",(+G48*G49/100+G48)))</f>
        <v/>
      </c>
      <c r="H50" s="202"/>
      <c r="I50" s="201" t="str">
        <f>IF(I44="","",IF(I47="","",(+I48*I49/100+I48)))</f>
        <v/>
      </c>
      <c r="J50" s="202"/>
      <c r="K50" s="201" t="str">
        <f>IF(K44="","",IF(K47="","",(+K48*K49/100+K48)))</f>
        <v/>
      </c>
      <c r="L50" s="202"/>
      <c r="M50" s="201" t="str">
        <f>IF(M44="","",IF(M47="","",(+M48*M49/100+M48)))</f>
        <v/>
      </c>
      <c r="N50" s="202"/>
      <c r="O50" s="201" t="str">
        <f>IF(O44="","",IF(O47="","",(+O48*O49/100+O48)))</f>
        <v/>
      </c>
      <c r="P50" s="202"/>
      <c r="Q50" s="201" t="str">
        <f>IF(Q44="","",IF(Q47="","",(+Q48*Q49/100+Q48)))</f>
        <v/>
      </c>
      <c r="R50" s="202"/>
      <c r="S50" s="201" t="str">
        <f>IF(S44="","",IF(S47="","",(+S48*S49/100+S48)))</f>
        <v/>
      </c>
      <c r="T50" s="202"/>
      <c r="U50" s="201" t="str">
        <f>IF(U44="","",IF(U47="","",(+U48*U49/100+U48)))</f>
        <v/>
      </c>
      <c r="V50" s="202"/>
      <c r="W50" s="201" t="str">
        <f>IF(W44="","",IF(W47="","",(+W48*W49/100+W48)))</f>
        <v/>
      </c>
      <c r="X50" s="202"/>
      <c r="Y50" s="201" t="str">
        <f>IF(Y44="","",IF(Y47="","",(+Y48*Y49/100+Y48)))</f>
        <v/>
      </c>
      <c r="Z50" s="202"/>
      <c r="AA50" s="201" t="str">
        <f>IF(AA44="","",IF(AA47="","",(+AA48*AA49/100+AA48)))</f>
        <v/>
      </c>
      <c r="AB50" s="202"/>
      <c r="AC50" s="201" t="str">
        <f>IF(AC44="","",IF(AC47="","",(+AC48*AC49/100+AC48)))</f>
        <v/>
      </c>
      <c r="AD50" s="202"/>
      <c r="AE50" s="201" t="str">
        <f>IF(AE44="","",IF(AE47="","",(+AE48*AE49/100+AE48)))</f>
        <v/>
      </c>
      <c r="AF50" s="202"/>
      <c r="AG50" s="201" t="str">
        <f>IF(AG44="","",IF(AG47="","",(+AG48*AG49/100+AG48)))</f>
        <v/>
      </c>
      <c r="AH50" s="202"/>
      <c r="AI50" s="201" t="str">
        <f>IF(AI44="","",IF(AI47="","",(+AI48*AI49/100+AI48)))</f>
        <v/>
      </c>
      <c r="AJ50" s="202"/>
      <c r="AK50" s="201" t="str">
        <f>IF(AK44="","",IF(AK47="","",(+AK48*AK49/100+AK48)))</f>
        <v/>
      </c>
      <c r="AL50" s="202"/>
      <c r="AM50" s="201" t="str">
        <f>IF(AM44="","",IF(AM47="","",(+AM48*AM49/100+AM48)))</f>
        <v/>
      </c>
      <c r="AN50" s="202"/>
      <c r="AO50" s="201" t="str">
        <f>IF(AO44="","",IF(AO47="","",(+AO48*AO49/100+AO48)))</f>
        <v/>
      </c>
      <c r="AP50" s="202"/>
      <c r="AQ50" s="204" t="s">
        <v>56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5"/>
      <c r="BK50" s="13"/>
    </row>
    <row r="51" spans="2:63" ht="7.5" customHeight="1"/>
  </sheetData>
  <sheetProtection selectLockedCells="1"/>
  <mergeCells count="292"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E16"/>
  <sheetViews>
    <sheetView showGridLines="0" workbookViewId="0">
      <selection activeCell="H9" sqref="H9"/>
    </sheetView>
  </sheetViews>
  <sheetFormatPr defaultRowHeight="13.2"/>
  <cols>
    <col min="1" max="1" width="1.44140625" customWidth="1"/>
    <col min="2" max="2" width="3.5546875" customWidth="1"/>
    <col min="3" max="3" width="25" customWidth="1"/>
    <col min="4" max="5" width="7.109375" customWidth="1"/>
    <col min="6" max="6" width="1.44140625" customWidth="1"/>
  </cols>
  <sheetData>
    <row r="1" spans="2:5" ht="7.5" customHeight="1"/>
    <row r="2" spans="2:5" ht="37.5" customHeight="1">
      <c r="B2" s="212" t="s">
        <v>38</v>
      </c>
      <c r="C2" s="212"/>
      <c r="D2" s="38" t="s">
        <v>59</v>
      </c>
      <c r="E2" s="38" t="s">
        <v>58</v>
      </c>
    </row>
    <row r="3" spans="2:5" ht="18.75" customHeight="1">
      <c r="B3" s="35">
        <v>1</v>
      </c>
      <c r="C3" s="36" t="s">
        <v>39</v>
      </c>
      <c r="D3" s="35">
        <v>2</v>
      </c>
      <c r="E3" s="35">
        <v>1</v>
      </c>
    </row>
    <row r="4" spans="2:5" ht="18.75" customHeight="1">
      <c r="B4" s="35">
        <v>2</v>
      </c>
      <c r="C4" s="36" t="s">
        <v>40</v>
      </c>
      <c r="D4" s="35">
        <v>0</v>
      </c>
      <c r="E4" s="35">
        <v>0</v>
      </c>
    </row>
    <row r="5" spans="2:5" ht="18.75" customHeight="1">
      <c r="B5" s="35">
        <v>3</v>
      </c>
      <c r="C5" s="36" t="s">
        <v>41</v>
      </c>
      <c r="D5" s="35">
        <v>1</v>
      </c>
      <c r="E5" s="35">
        <v>1</v>
      </c>
    </row>
    <row r="6" spans="2:5" ht="18.75" customHeight="1">
      <c r="B6" s="35">
        <v>4</v>
      </c>
      <c r="C6" s="36" t="s">
        <v>42</v>
      </c>
      <c r="D6" s="35">
        <v>2</v>
      </c>
      <c r="E6" s="35">
        <v>1</v>
      </c>
    </row>
    <row r="7" spans="2:5" ht="18.75" customHeight="1">
      <c r="B7" s="35">
        <v>5</v>
      </c>
      <c r="C7" s="36" t="s">
        <v>43</v>
      </c>
      <c r="D7" s="35">
        <v>1</v>
      </c>
      <c r="E7" s="35">
        <v>1</v>
      </c>
    </row>
    <row r="8" spans="2:5" ht="18.75" customHeight="1">
      <c r="B8" s="35">
        <v>6</v>
      </c>
      <c r="C8" s="36" t="s">
        <v>44</v>
      </c>
      <c r="D8" s="35">
        <v>1</v>
      </c>
      <c r="E8" s="35">
        <v>0</v>
      </c>
    </row>
    <row r="9" spans="2:5" ht="18.75" customHeight="1">
      <c r="B9" s="35">
        <v>7</v>
      </c>
      <c r="C9" s="36" t="s">
        <v>45</v>
      </c>
      <c r="D9" s="35">
        <v>1</v>
      </c>
      <c r="E9" s="35">
        <v>1</v>
      </c>
    </row>
    <row r="10" spans="2:5" ht="18.75" customHeight="1">
      <c r="B10" s="35">
        <v>8</v>
      </c>
      <c r="C10" s="36" t="s">
        <v>46</v>
      </c>
      <c r="D10" s="35">
        <v>1</v>
      </c>
      <c r="E10" s="35">
        <v>1</v>
      </c>
    </row>
    <row r="11" spans="2:5" ht="18.75" customHeight="1">
      <c r="B11" s="35">
        <v>9</v>
      </c>
      <c r="C11" s="36" t="s">
        <v>48</v>
      </c>
      <c r="D11" s="35">
        <v>3</v>
      </c>
      <c r="E11" s="35">
        <v>3</v>
      </c>
    </row>
    <row r="12" spans="2:5" ht="18.75" customHeight="1">
      <c r="B12" s="35">
        <v>10</v>
      </c>
      <c r="C12" s="36" t="s">
        <v>49</v>
      </c>
      <c r="D12" s="35">
        <v>3</v>
      </c>
      <c r="E12" s="35">
        <v>3</v>
      </c>
    </row>
    <row r="13" spans="2:5" ht="18.75" customHeight="1">
      <c r="B13" s="35">
        <v>11</v>
      </c>
      <c r="C13" s="36" t="s">
        <v>50</v>
      </c>
      <c r="D13" s="35">
        <v>3</v>
      </c>
      <c r="E13" s="35">
        <v>3</v>
      </c>
    </row>
    <row r="14" spans="2:5" ht="18.75" customHeight="1">
      <c r="B14" s="35">
        <v>12</v>
      </c>
      <c r="C14" s="36" t="s">
        <v>51</v>
      </c>
      <c r="D14" s="35">
        <v>4</v>
      </c>
      <c r="E14" s="35">
        <v>0</v>
      </c>
    </row>
    <row r="15" spans="2:5" ht="18.75" customHeight="1">
      <c r="B15" s="211" t="s">
        <v>62</v>
      </c>
      <c r="C15" s="211"/>
      <c r="D15" s="39">
        <f>SUM(D3:D14)</f>
        <v>22</v>
      </c>
      <c r="E15" s="37">
        <f>SUM(E3:E14)</f>
        <v>15</v>
      </c>
    </row>
    <row r="16" spans="2:5" ht="7.5" customHeight="1"/>
  </sheetData>
  <mergeCells count="2">
    <mergeCell ref="B15:C15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Resume</vt:lpstr>
      <vt:lpstr>Scan</vt:lpstr>
      <vt:lpstr>Insert Bushing</vt:lpstr>
      <vt:lpstr>Obtain-Insert MF</vt:lpstr>
      <vt:lpstr>Apply Grease</vt:lpstr>
      <vt:lpstr>Insert Lids</vt:lpstr>
      <vt:lpstr>Insert Bolts</vt:lpstr>
      <vt:lpstr>Remove-Insert Label</vt:lpstr>
      <vt:lpstr>Insert Springs</vt:lpstr>
      <vt:lpstr>Move to Wip</vt:lpstr>
      <vt:lpstr>Total</vt:lpstr>
      <vt:lpstr>FATIGUE</vt:lpstr>
      <vt:lpstr>'Apply Grease'!Print_Area</vt:lpstr>
      <vt:lpstr>'Insert Bolts'!Print_Area</vt:lpstr>
      <vt:lpstr>'Insert Bushing'!Print_Area</vt:lpstr>
      <vt:lpstr>'Insert Lids'!Print_Area</vt:lpstr>
      <vt:lpstr>'Insert Springs'!Print_Area</vt:lpstr>
      <vt:lpstr>'Move to Wip'!Print_Area</vt:lpstr>
      <vt:lpstr>'Obtain-Insert MF'!Print_Area</vt:lpstr>
      <vt:lpstr>'Remove-Insert Label'!Print_Area</vt:lpstr>
      <vt:lpstr>Resume!Print_Area</vt:lpstr>
      <vt:lpstr>Scan!Print_Area</vt:lpstr>
      <vt:lpstr>Total!Print_Area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Julio</dc:creator>
  <cp:lastModifiedBy>Williams Jerod</cp:lastModifiedBy>
  <dcterms:created xsi:type="dcterms:W3CDTF">2017-06-20T14:31:53Z</dcterms:created>
  <dcterms:modified xsi:type="dcterms:W3CDTF">2019-07-20T14:35:37Z</dcterms:modified>
</cp:coreProperties>
</file>